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Finance\Private\Investor Relations\2016\Q4 2016\"/>
    </mc:Choice>
  </mc:AlternateContent>
  <bookViews>
    <workbookView xWindow="0" yWindow="0" windowWidth="38400" windowHeight="17100"/>
  </bookViews>
  <sheets>
    <sheet name="NON-GAAP Measures" sheetId="1" r:id="rId1"/>
    <sheet name="Theatres and Screens" sheetId="2" r:id="rId2"/>
    <sheet name="Certain Definitions" sheetId="3" r:id="rId3"/>
  </sheets>
  <definedNames>
    <definedName name="_xlnm.Print_Area" localSheetId="1">'Theatres and Screens'!$A$1:$P$47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6" i="1" l="1"/>
  <c r="D96" i="1"/>
  <c r="C96" i="1"/>
  <c r="B96" i="1"/>
  <c r="M16" i="2" l="1"/>
  <c r="O35" i="2"/>
  <c r="O39" i="2" s="1"/>
  <c r="O43" i="2" s="1"/>
  <c r="O31" i="2"/>
  <c r="O30" i="2"/>
  <c r="O21" i="2"/>
  <c r="O25" i="2" s="1"/>
  <c r="O42" i="2" s="1"/>
  <c r="O20" i="2"/>
  <c r="O19" i="2"/>
  <c r="J42" i="2"/>
  <c r="F42" i="2"/>
  <c r="J39" i="2"/>
  <c r="J43" i="2" s="1"/>
  <c r="I39" i="2"/>
  <c r="I43" i="2" s="1"/>
  <c r="H39" i="2"/>
  <c r="H43" i="2" s="1"/>
  <c r="G39" i="2"/>
  <c r="G43" i="2" s="1"/>
  <c r="F39" i="2"/>
  <c r="F43" i="2" s="1"/>
  <c r="E39" i="2"/>
  <c r="E43" i="2" s="1"/>
  <c r="D39" i="2"/>
  <c r="D43" i="2" s="1"/>
  <c r="P35" i="2"/>
  <c r="N35" i="2"/>
  <c r="N39" i="2" s="1"/>
  <c r="N43" i="2" s="1"/>
  <c r="M35" i="2"/>
  <c r="L35" i="2"/>
  <c r="K35" i="2"/>
  <c r="P39" i="2"/>
  <c r="P43" i="2" s="1"/>
  <c r="P30" i="2"/>
  <c r="N30" i="2"/>
  <c r="M30" i="2"/>
  <c r="M39" i="2" s="1"/>
  <c r="M43" i="2" s="1"/>
  <c r="L30" i="2"/>
  <c r="K30" i="2"/>
  <c r="L28" i="2"/>
  <c r="L39" i="2" s="1"/>
  <c r="L43" i="2" s="1"/>
  <c r="K28" i="2"/>
  <c r="K39" i="2" s="1"/>
  <c r="K43" i="2" s="1"/>
  <c r="K25" i="2"/>
  <c r="K42" i="2" s="1"/>
  <c r="J25" i="2"/>
  <c r="I25" i="2"/>
  <c r="I42" i="2" s="1"/>
  <c r="H25" i="2"/>
  <c r="H42" i="2" s="1"/>
  <c r="G25" i="2"/>
  <c r="G42" i="2" s="1"/>
  <c r="F25" i="2"/>
  <c r="E25" i="2"/>
  <c r="E42" i="2" s="1"/>
  <c r="D25" i="2"/>
  <c r="D42" i="2" s="1"/>
  <c r="P21" i="2"/>
  <c r="P25" i="2" s="1"/>
  <c r="P42" i="2" s="1"/>
  <c r="N21" i="2"/>
  <c r="M21" i="2"/>
  <c r="L21" i="2"/>
  <c r="K21" i="2"/>
  <c r="N20" i="2"/>
  <c r="M20" i="2"/>
  <c r="L20" i="2"/>
  <c r="P19" i="2"/>
  <c r="N19" i="2"/>
  <c r="M19" i="2"/>
  <c r="L19" i="2"/>
  <c r="N16" i="2"/>
  <c r="N25" i="2" s="1"/>
  <c r="N42" i="2" s="1"/>
  <c r="M25" i="2"/>
  <c r="M42" i="2" s="1"/>
  <c r="L16" i="2"/>
  <c r="L25" i="2" s="1"/>
  <c r="L42" i="2" s="1"/>
  <c r="K16" i="2"/>
  <c r="L14" i="2"/>
  <c r="K14" i="2"/>
  <c r="L10" i="2"/>
  <c r="N73" i="1" l="1"/>
  <c r="N77" i="1" l="1"/>
  <c r="N76" i="1"/>
  <c r="N75" i="1"/>
  <c r="N74" i="1"/>
  <c r="N70" i="1"/>
  <c r="N71" i="1" s="1"/>
  <c r="N69" i="1"/>
  <c r="N68" i="1"/>
  <c r="N64" i="1"/>
  <c r="N63" i="1"/>
  <c r="N62" i="1"/>
  <c r="N61" i="1"/>
  <c r="N60" i="1"/>
  <c r="N57" i="1"/>
  <c r="N56" i="1"/>
  <c r="N55" i="1"/>
  <c r="L71" i="1"/>
  <c r="K71" i="1"/>
  <c r="J71" i="1"/>
  <c r="I71" i="1"/>
  <c r="L58" i="1"/>
  <c r="K58" i="1"/>
  <c r="J58" i="1"/>
  <c r="I58" i="1"/>
  <c r="G64" i="1"/>
  <c r="G63" i="1"/>
  <c r="G62" i="1"/>
  <c r="G61" i="1"/>
  <c r="G60" i="1"/>
  <c r="E58" i="1"/>
  <c r="D58" i="1"/>
  <c r="C58" i="1"/>
  <c r="B58" i="1"/>
  <c r="G57" i="1"/>
  <c r="G56" i="1"/>
  <c r="G55" i="1"/>
  <c r="G58" i="1" s="1"/>
  <c r="N58" i="1" l="1"/>
  <c r="E15" i="1"/>
  <c r="N43" i="1"/>
  <c r="K25" i="1"/>
  <c r="K44" i="1" s="1"/>
  <c r="J25" i="1"/>
  <c r="J44" i="1" s="1"/>
  <c r="I25" i="1"/>
  <c r="I44" i="1" s="1"/>
  <c r="N24" i="1"/>
  <c r="N23" i="1"/>
  <c r="N22" i="1"/>
  <c r="N21" i="1"/>
  <c r="N20" i="1"/>
  <c r="N19" i="1"/>
  <c r="N18" i="1"/>
  <c r="N17" i="1"/>
  <c r="N16" i="1"/>
  <c r="L15" i="1"/>
  <c r="L25" i="1" s="1"/>
  <c r="L44" i="1" s="1"/>
  <c r="N14" i="1"/>
  <c r="N13" i="1"/>
  <c r="N12" i="1"/>
  <c r="N15" i="1" l="1"/>
  <c r="N25" i="1" s="1"/>
  <c r="N44" i="1" s="1"/>
  <c r="U43" i="1"/>
  <c r="S25" i="1"/>
  <c r="S44" i="1" s="1"/>
  <c r="U24" i="1"/>
  <c r="U23" i="1"/>
  <c r="U22" i="1"/>
  <c r="U21" i="1"/>
  <c r="U20" i="1"/>
  <c r="U19" i="1"/>
  <c r="U18" i="1"/>
  <c r="U17" i="1"/>
  <c r="U16" i="1"/>
  <c r="U15" i="1"/>
  <c r="U14" i="1"/>
  <c r="U13" i="1"/>
  <c r="U12" i="1"/>
  <c r="G43" i="1" l="1"/>
  <c r="D25" i="1"/>
  <c r="D44" i="1" s="1"/>
  <c r="R25" i="1"/>
  <c r="R44" i="1" s="1"/>
  <c r="Q25" i="1"/>
  <c r="Q44" i="1" s="1"/>
  <c r="P25" i="1"/>
  <c r="P44" i="1" s="1"/>
  <c r="C25" i="1"/>
  <c r="C44" i="1" s="1"/>
  <c r="B25" i="1"/>
  <c r="B44" i="1" s="1"/>
  <c r="G24" i="1"/>
  <c r="G23" i="1"/>
  <c r="G22" i="1"/>
  <c r="G21" i="1"/>
  <c r="G20" i="1"/>
  <c r="G19" i="1"/>
  <c r="G18" i="1"/>
  <c r="G17" i="1"/>
  <c r="G16" i="1"/>
  <c r="E25" i="1"/>
  <c r="E44" i="1" s="1"/>
  <c r="G14" i="1"/>
  <c r="G13" i="1"/>
  <c r="G12" i="1"/>
  <c r="U25" i="1" l="1"/>
  <c r="U44" i="1" s="1"/>
  <c r="G15" i="1"/>
  <c r="G25" i="1" s="1"/>
  <c r="G44" i="1" s="1"/>
</calcChain>
</file>

<file path=xl/sharedStrings.xml><?xml version="1.0" encoding="utf-8"?>
<sst xmlns="http://schemas.openxmlformats.org/spreadsheetml/2006/main" count="155" uniqueCount="106">
  <si>
    <t>Three Months Ended</t>
  </si>
  <si>
    <t>Year Ended</t>
  </si>
  <si>
    <t xml:space="preserve">Income taxes </t>
  </si>
  <si>
    <t xml:space="preserve">Interest expense </t>
  </si>
  <si>
    <t>Loss on debt amendments and refinancing</t>
  </si>
  <si>
    <t>Depreciation and amortization</t>
  </si>
  <si>
    <t>Impairment of long-lived assets</t>
  </si>
  <si>
    <t>(Gain) loss on sale of assets and other</t>
  </si>
  <si>
    <r>
      <t xml:space="preserve">Other cash distributions from equity investees </t>
    </r>
    <r>
      <rPr>
        <vertAlign val="superscript"/>
        <sz val="11"/>
        <color theme="1"/>
        <rFont val="Calibri"/>
        <family val="2"/>
        <scheme val="minor"/>
      </rPr>
      <t>(2)</t>
    </r>
  </si>
  <si>
    <r>
      <t xml:space="preserve">Deferred lease expenses - theatres </t>
    </r>
    <r>
      <rPr>
        <vertAlign val="superscript"/>
        <sz val="11"/>
        <color theme="1"/>
        <rFont val="Calibri"/>
        <family val="2"/>
        <scheme val="minor"/>
      </rPr>
      <t>(3)</t>
    </r>
  </si>
  <si>
    <r>
      <t>Deferred lease expenses – DCIP equipment</t>
    </r>
    <r>
      <rPr>
        <vertAlign val="superscript"/>
        <sz val="11"/>
        <color theme="1"/>
        <rFont val="Calibri"/>
        <family val="2"/>
        <scheme val="minor"/>
      </rPr>
      <t xml:space="preserve"> (4)</t>
    </r>
  </si>
  <si>
    <r>
      <t xml:space="preserve">Amortization of long-term prepaid rents </t>
    </r>
    <r>
      <rPr>
        <vertAlign val="superscript"/>
        <sz val="11"/>
        <color theme="1"/>
        <rFont val="Calibri"/>
        <family val="2"/>
        <scheme val="minor"/>
      </rPr>
      <t>(3)</t>
    </r>
  </si>
  <si>
    <r>
      <t xml:space="preserve">Share based awards compensation expense </t>
    </r>
    <r>
      <rPr>
        <vertAlign val="superscript"/>
        <sz val="11"/>
        <color theme="1"/>
        <rFont val="Calibri"/>
        <family val="2"/>
        <scheme val="minor"/>
      </rPr>
      <t>(5)</t>
    </r>
  </si>
  <si>
    <t>(1)</t>
  </si>
  <si>
    <t>(2)</t>
  </si>
  <si>
    <t>(3)</t>
  </si>
  <si>
    <t>(4)</t>
  </si>
  <si>
    <t>(5)</t>
  </si>
  <si>
    <t xml:space="preserve">Non-cash expense included in facility lease expense.  </t>
  </si>
  <si>
    <t xml:space="preserve">Non-cash expense included in other theatre operating expenses. </t>
  </si>
  <si>
    <t>Non-cash expense included in general and administrative expenses.</t>
  </si>
  <si>
    <t>Other (income) expense</t>
  </si>
  <si>
    <t>Net income</t>
  </si>
  <si>
    <r>
      <t xml:space="preserve">Adjusted EBITDA </t>
    </r>
    <r>
      <rPr>
        <vertAlign val="superscript"/>
        <sz val="11"/>
        <color theme="1"/>
        <rFont val="Calibri"/>
        <family val="2"/>
        <scheme val="minor"/>
      </rPr>
      <t>(1)</t>
    </r>
  </si>
  <si>
    <t>Cinemark Holdings, Inc.</t>
  </si>
  <si>
    <t>Non-GAAP Financial Measures</t>
  </si>
  <si>
    <t>Adjusted EBITDA Margin</t>
  </si>
  <si>
    <r>
      <t xml:space="preserve">Adjusted EBITDA Margin </t>
    </r>
    <r>
      <rPr>
        <vertAlign val="superscript"/>
        <sz val="11"/>
        <color theme="1"/>
        <rFont val="Calibri"/>
        <family val="2"/>
        <scheme val="minor"/>
      </rPr>
      <t>(6)</t>
    </r>
  </si>
  <si>
    <t>(6)</t>
  </si>
  <si>
    <t>Admissions revenues</t>
  </si>
  <si>
    <t>Concession revenues</t>
  </si>
  <si>
    <t>Other revenues</t>
  </si>
  <si>
    <t>Total revenues</t>
  </si>
  <si>
    <t>Film rentals and advertising</t>
  </si>
  <si>
    <t>Concessions supplies</t>
  </si>
  <si>
    <t>Salaries and wages</t>
  </si>
  <si>
    <t>Facility lease expense</t>
  </si>
  <si>
    <t>Utilities and other</t>
  </si>
  <si>
    <t>(7)</t>
  </si>
  <si>
    <t>Revenues and Expenses in US Dollars</t>
  </si>
  <si>
    <r>
      <t xml:space="preserve">Revenues and Expenses in Constant Currency </t>
    </r>
    <r>
      <rPr>
        <vertAlign val="superscript"/>
        <sz val="11"/>
        <color theme="1"/>
        <rFont val="Calibri"/>
        <family val="2"/>
        <scheme val="minor"/>
      </rPr>
      <t>(8)</t>
    </r>
  </si>
  <si>
    <t>(8)</t>
  </si>
  <si>
    <t>`</t>
  </si>
  <si>
    <t>Constant currency revenue and expense amounts, which are non-GAAP measurements, were calculated using the average exchange rates for the corresponding months for in the previous year. We translate the results of our international operating segment from local currencies into U.S. dollars using currency rates in effect at different points in time. Significant changes in foreign exchange rates from one period to the next can result in meaningful variations in reported results.   We provide constant currency amounts for our international operating segment to present a period-to-period comparison of business performance without the impact of foreign currency fluctuations.</t>
  </si>
  <si>
    <t>As of</t>
  </si>
  <si>
    <t>Adjusted EBITDA (in thousands)</t>
  </si>
  <si>
    <t>Total Revenues (in thousands)</t>
  </si>
  <si>
    <t>Current portion of long-term debt</t>
  </si>
  <si>
    <t>Long-term debt, less current portion</t>
  </si>
  <si>
    <t>Less:  Cash and cash equivalents</t>
  </si>
  <si>
    <t>Net debt</t>
  </si>
  <si>
    <t>Net Debt (in thousands)</t>
  </si>
  <si>
    <t>Current portion of capital lease obligations</t>
  </si>
  <si>
    <t>Capital lease obligations, less current portion</t>
  </si>
  <si>
    <t>Adjusted EBITDA as calculated in the chart above represents net income before income taxes, interest expense, other (income) expense, loss on debt amendments and refinancing, other cash distributions from equity investees, depreciation and amortization, impairment of long-lived assets, (gain) loss on sale of assets and other, changes in deferred lease expense, amortization of long-term prepaid rents and share based awards compensation expense.  Adjusted EBITDA is a non-GAAP financial measure commonly used in our industry and should not be construed as an alternative to net income as an indicator of operating performance or as an alternative to cash flow provided by operating activities as a measure of liquidity (as determined in accordance with GAAP). Adjusted EBITDA may not be comparable to similarly titled measures reported by other companies. We have included Adjusted EBITDA because we believe it provides management and investors with additional information to measure our performance and liquidity, estimate our value and evaluate our ability to service debt. In addition, we use Adjusted EBITDA for incentive compensation purposes. Adjusted EBITDA margin represents Adjusted EBITDA divided by total revenues.</t>
  </si>
  <si>
    <t>Adjusted EBITDA margin is calculated by dividing Adjusted EBITDA by total revenues for the period.</t>
  </si>
  <si>
    <t>Certain Definitions</t>
  </si>
  <si>
    <t>Term</t>
  </si>
  <si>
    <t>Definition</t>
  </si>
  <si>
    <t>Box Office Outperformance</t>
  </si>
  <si>
    <t>Box Office Share</t>
  </si>
  <si>
    <t>Maintenance and New build capex</t>
  </si>
  <si>
    <t>Total shareholder return (TSR)</t>
  </si>
  <si>
    <t>Represents cash distributions received from equity investees that were recorded as a reduction of the respective investment balances.</t>
  </si>
  <si>
    <t>Average Screens</t>
  </si>
  <si>
    <t>Admissions Revenues</t>
  </si>
  <si>
    <r>
      <t xml:space="preserve">International Segment Constant Currency Revenues and Expenses in millions </t>
    </r>
    <r>
      <rPr>
        <b/>
        <i/>
        <vertAlign val="superscript"/>
        <sz val="11"/>
        <color theme="1"/>
        <rFont val="Calibri"/>
        <family val="2"/>
        <scheme val="minor"/>
      </rPr>
      <t>(7)</t>
    </r>
  </si>
  <si>
    <r>
      <t xml:space="preserve">See total worldwide reported revenues and expenses in US Dollars in our Annual Report on from 10-K at </t>
    </r>
    <r>
      <rPr>
        <b/>
        <i/>
        <sz val="11"/>
        <color rgb="FF0070C0"/>
        <rFont val="Calibri"/>
        <family val="2"/>
        <scheme val="minor"/>
      </rPr>
      <t>www.investors.cinemark.com</t>
    </r>
    <r>
      <rPr>
        <sz val="11"/>
        <color theme="1"/>
        <rFont val="Calibri"/>
        <family val="2"/>
        <scheme val="minor"/>
      </rPr>
      <t xml:space="preserve">.  Amounts presented above are totals for our international segment only.  </t>
    </r>
  </si>
  <si>
    <t>Presented below are non-GAAP measures that we reference in our SEC filings, earnings calls and/or earnings releases.  We have provided reconciliations of each of the non-GAAP measures to the most comparable GAAP measure or provided the respective definitions.</t>
  </si>
  <si>
    <t>Premium Percentage of Box Office</t>
  </si>
  <si>
    <t xml:space="preserve">Average screens are calculated as the average number of screens operated as of the beginning of the period and at the end of each month within the period.  For example, the average screens for the three months ended June 30, 20XX would be the average of the total screens operated as of March 31, 20XX, April 30, 20XX, May 31, 20XX, and June 30, 20XX.  </t>
  </si>
  <si>
    <t>As of and for the</t>
  </si>
  <si>
    <t>Theatres operated (at end of period)</t>
  </si>
  <si>
    <t>Screens operated (at end of period)</t>
  </si>
  <si>
    <t>Brazil</t>
  </si>
  <si>
    <t>Mexico</t>
  </si>
  <si>
    <t>Argentina</t>
  </si>
  <si>
    <t>Colombia</t>
  </si>
  <si>
    <t>Chile</t>
  </si>
  <si>
    <t>Central America</t>
  </si>
  <si>
    <t>Peru</t>
  </si>
  <si>
    <t>Ecuador</t>
  </si>
  <si>
    <t>Bolivia</t>
  </si>
  <si>
    <t>Curacao</t>
  </si>
  <si>
    <t>Paraguay</t>
  </si>
  <si>
    <t>The data excludes theatres operated by the Company in North America pursuant to management agreements that are not a part of our consolidated operations.</t>
  </si>
  <si>
    <t xml:space="preserve">The data excludes theatres operated by the Company outside of North America pursuant to management agreements that are not a part of our consolidated operations.  </t>
  </si>
  <si>
    <t>Theatres and Screens Operated</t>
  </si>
  <si>
    <t>Box Office Outperformance is defined as the comparison of the Company's domestic year over year admissions revenue growth/decline during a given period relative to the overall North American industry box office growth/decline.</t>
  </si>
  <si>
    <t>Mar 30, 2015</t>
  </si>
  <si>
    <t>Jun 30, 2015</t>
  </si>
  <si>
    <t>Sep 30, 2016</t>
  </si>
  <si>
    <t>Dec 31, 2016</t>
  </si>
  <si>
    <t>Mar 30, 2016</t>
  </si>
  <si>
    <t>Jun 30, 2016</t>
  </si>
  <si>
    <t>Sep 30, 2015</t>
  </si>
  <si>
    <t>Dec 31, 2015</t>
  </si>
  <si>
    <r>
      <t xml:space="preserve">North America </t>
    </r>
    <r>
      <rPr>
        <vertAlign val="superscript"/>
        <sz val="12"/>
        <color theme="1"/>
        <rFont val="Calibri"/>
        <family val="2"/>
        <scheme val="minor"/>
      </rPr>
      <t>(1)</t>
    </r>
  </si>
  <si>
    <r>
      <t xml:space="preserve">International </t>
    </r>
    <r>
      <rPr>
        <vertAlign val="superscript"/>
        <sz val="12"/>
        <color theme="1"/>
        <rFont val="Calibri"/>
        <family val="2"/>
        <scheme val="minor"/>
      </rPr>
      <t>(2)</t>
    </r>
  </si>
  <si>
    <r>
      <t xml:space="preserve">Worldwidel </t>
    </r>
    <r>
      <rPr>
        <vertAlign val="superscript"/>
        <sz val="12"/>
        <color theme="1"/>
        <rFont val="Calibri"/>
        <family val="2"/>
        <scheme val="minor"/>
      </rPr>
      <t>(1)(2)</t>
    </r>
  </si>
  <si>
    <t xml:space="preserve">       The following definitions are for terms that we frequently use in investor and other presentations.  These definitions are provided to aid users in understanding relevant terms used by us. </t>
  </si>
  <si>
    <t>Also referred to as box office revenues.  Equals all box office sales (includes cash and credit card sales, as well as redemption of gift cards and SuperSavers for ticket purchases) during a given period.</t>
  </si>
  <si>
    <t>Box Office Share represents the Company's total domestic box office receipts during a given period divided by the North American industry’s total box office receipts for the same period.</t>
  </si>
  <si>
    <t>The Company discloses its capital expenditure ("Capex") amounts in two categories.  New build capex includes expenditures related to new theatres and maintenance capex includes expenditures to replace or upgrade assets at existing theatres or remodel existing theatres, all of which are capitalized in accordance with US GAAP.</t>
  </si>
  <si>
    <t>Represents box office revenues generated from the sale of 3-D, XD, IMAX and motions seat tickets, divided by total admissions revenues.</t>
  </si>
  <si>
    <t xml:space="preserve">Total shareholder return ("TSR") is calculated as the stock price as of the end of a given period plus the per-share dividends distributed over that same period, divided by the stock price as of the beginning of that same period.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</si>
</sst>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409]mmmm\ d\,\ yyyy;@"/>
    <numFmt numFmtId="165" formatCode="_(&quot;$&quot;* #,##0_);_(&quot;$&quot;* \(#,##0\);_(&quot;$&quot;* &quot;-&quot;??_);_(@_)"/>
    <numFmt numFmtId="166" formatCode="_(* #,##0_);_(* \(#,##0\);_(* &quot;-&quot;??_);_(@_)"/>
    <numFmt numFmtId="167" formatCode="0.0%"/>
    <numFmt numFmtId="168" formatCode="_(&quot;$&quot;* #,##0.0_);_(&quot;$&quot;* \(#,##0.0\);_(&quot;$&quot;* &quot;-&quot;??_);_(@_)"/>
    <numFmt numFmtId="169" formatCode="_(* #,##0.0_);_(* \(#,##0.0\);_(* &quot;-&quot;??_);_(@_)"/>
    <numFmt numFmtId="170" formatCode="mmm\ dd\,\ yyyy"/>
  </numFmts>
  <fonts count="15" x14ac:knownFonts="1">
    <font>
      <sz val="11"/>
      <color theme="1"/>
      <name val="Calibri"/>
      <family val="2"/>
      <scheme val="minor"/>
    </font>
    <font>
      <sz val="11"/>
      <color theme="1"/>
      <name val="Calibri"/>
      <family val="2"/>
      <scheme val="minor"/>
    </font>
    <font>
      <b/>
      <sz val="11"/>
      <color theme="1"/>
      <name val="Calibri"/>
      <family val="2"/>
      <scheme val="minor"/>
    </font>
    <font>
      <vertAlign val="superscript"/>
      <sz val="11"/>
      <color theme="1"/>
      <name val="Calibri"/>
      <family val="2"/>
      <scheme val="minor"/>
    </font>
    <font>
      <b/>
      <i/>
      <sz val="11"/>
      <color theme="1"/>
      <name val="Calibri"/>
      <family val="2"/>
      <scheme val="minor"/>
    </font>
    <font>
      <b/>
      <i/>
      <u/>
      <sz val="11"/>
      <color theme="1"/>
      <name val="Calibri"/>
      <family val="2"/>
      <scheme val="minor"/>
    </font>
    <font>
      <b/>
      <i/>
      <vertAlign val="superscript"/>
      <sz val="11"/>
      <color theme="1"/>
      <name val="Calibri"/>
      <family val="2"/>
      <scheme val="minor"/>
    </font>
    <font>
      <b/>
      <i/>
      <sz val="11"/>
      <color rgb="FF0070C0"/>
      <name val="Calibri"/>
      <family val="2"/>
      <scheme val="minor"/>
    </font>
    <font>
      <i/>
      <sz val="11"/>
      <color theme="1"/>
      <name val="Calibri"/>
      <family val="2"/>
      <scheme val="minor"/>
    </font>
    <font>
      <sz val="11"/>
      <name val="Calibri"/>
      <family val="2"/>
      <scheme val="minor"/>
    </font>
    <font>
      <sz val="12"/>
      <color theme="1"/>
      <name val="Calibri"/>
      <family val="2"/>
      <scheme val="minor"/>
    </font>
    <font>
      <vertAlign val="superscript"/>
      <sz val="12"/>
      <color theme="1"/>
      <name val="Calibri"/>
      <family val="2"/>
      <scheme val="minor"/>
    </font>
    <font>
      <sz val="12"/>
      <name val="Calibri"/>
      <family val="2"/>
      <scheme val="minor"/>
    </font>
    <font>
      <b/>
      <sz val="12"/>
      <name val="Calibri"/>
      <family val="2"/>
      <scheme val="minor"/>
    </font>
    <font>
      <b/>
      <i/>
      <sz val="12"/>
      <name val="Calibri"/>
      <family val="2"/>
      <scheme val="minor"/>
    </font>
  </fonts>
  <fills count="2">
    <fill>
      <patternFill patternType="none"/>
    </fill>
    <fill>
      <patternFill patternType="gray125"/>
    </fill>
  </fills>
  <borders count="19">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08">
    <xf numFmtId="0" fontId="0" fillId="0" borderId="0" xfId="0"/>
    <xf numFmtId="0" fontId="2" fillId="0" borderId="0" xfId="0" applyFont="1" applyAlignment="1">
      <alignment horizontal="center"/>
    </xf>
    <xf numFmtId="43" fontId="0" fillId="0" borderId="0" xfId="1" applyFont="1"/>
    <xf numFmtId="0" fontId="4" fillId="0" borderId="0" xfId="0" applyFont="1"/>
    <xf numFmtId="168" fontId="0" fillId="0" borderId="1" xfId="2" applyNumberFormat="1" applyFont="1" applyBorder="1"/>
    <xf numFmtId="165" fontId="0" fillId="0" borderId="1" xfId="2" applyNumberFormat="1" applyFont="1" applyBorder="1"/>
    <xf numFmtId="0" fontId="0" fillId="0" borderId="6" xfId="0" applyBorder="1"/>
    <xf numFmtId="165" fontId="0" fillId="0" borderId="0" xfId="2" applyNumberFormat="1" applyFont="1" applyBorder="1"/>
    <xf numFmtId="0" fontId="0" fillId="0" borderId="0" xfId="0" applyBorder="1"/>
    <xf numFmtId="165" fontId="0" fillId="0" borderId="7" xfId="2" applyNumberFormat="1" applyFont="1" applyBorder="1"/>
    <xf numFmtId="0" fontId="5" fillId="0" borderId="6" xfId="0" applyFont="1" applyBorder="1"/>
    <xf numFmtId="166" fontId="0" fillId="0" borderId="0" xfId="1" applyNumberFormat="1" applyFont="1" applyBorder="1"/>
    <xf numFmtId="43" fontId="0" fillId="0" borderId="0" xfId="1" applyFont="1" applyBorder="1"/>
    <xf numFmtId="166" fontId="0" fillId="0" borderId="7" xfId="1" applyNumberFormat="1" applyFont="1" applyBorder="1"/>
    <xf numFmtId="0" fontId="0" fillId="0" borderId="6" xfId="0" applyBorder="1" applyAlignment="1">
      <alignment horizontal="left" indent="1"/>
    </xf>
    <xf numFmtId="168" fontId="0" fillId="0" borderId="0" xfId="2" applyNumberFormat="1" applyFont="1" applyBorder="1"/>
    <xf numFmtId="43" fontId="0" fillId="0" borderId="7" xfId="1" applyFont="1" applyBorder="1"/>
    <xf numFmtId="49" fontId="3" fillId="0" borderId="6" xfId="0" applyNumberFormat="1" applyFont="1" applyBorder="1" applyAlignment="1">
      <alignment horizontal="right"/>
    </xf>
    <xf numFmtId="0" fontId="0" fillId="0" borderId="9" xfId="0" applyBorder="1"/>
    <xf numFmtId="0" fontId="4" fillId="0" borderId="4" xfId="0" applyFont="1" applyBorder="1"/>
    <xf numFmtId="0" fontId="0" fillId="0" borderId="2" xfId="0" applyBorder="1"/>
    <xf numFmtId="0" fontId="0" fillId="0" borderId="5" xfId="0" applyBorder="1"/>
    <xf numFmtId="0" fontId="2" fillId="0" borderId="6" xfId="0" applyFont="1" applyBorder="1" applyAlignment="1">
      <alignment horizontal="center"/>
    </xf>
    <xf numFmtId="164" fontId="2" fillId="0" borderId="0" xfId="0" applyNumberFormat="1" applyFont="1" applyBorder="1" applyAlignment="1">
      <alignment horizontal="center"/>
    </xf>
    <xf numFmtId="0" fontId="0" fillId="0" borderId="4" xfId="0" applyBorder="1"/>
    <xf numFmtId="49" fontId="0" fillId="0" borderId="2" xfId="1" applyNumberFormat="1" applyFont="1" applyBorder="1" applyAlignment="1">
      <alignment wrapText="1"/>
    </xf>
    <xf numFmtId="49" fontId="0" fillId="0" borderId="5" xfId="1" applyNumberFormat="1" applyFont="1" applyBorder="1" applyAlignment="1">
      <alignment wrapText="1"/>
    </xf>
    <xf numFmtId="0" fontId="0" fillId="0" borderId="7" xfId="0" applyBorder="1"/>
    <xf numFmtId="0" fontId="0" fillId="0" borderId="6" xfId="0" applyBorder="1" applyAlignment="1">
      <alignment horizontal="left" indent="2"/>
    </xf>
    <xf numFmtId="165" fontId="0" fillId="0" borderId="10" xfId="2" applyNumberFormat="1" applyFont="1" applyBorder="1"/>
    <xf numFmtId="49" fontId="0" fillId="0" borderId="6" xfId="0" applyNumberFormat="1" applyBorder="1" applyAlignment="1">
      <alignment horizontal="right"/>
    </xf>
    <xf numFmtId="49" fontId="3" fillId="0" borderId="9" xfId="0" applyNumberFormat="1" applyFont="1" applyBorder="1" applyAlignment="1">
      <alignment horizontal="right"/>
    </xf>
    <xf numFmtId="49" fontId="3" fillId="0" borderId="4" xfId="0" applyNumberFormat="1" applyFont="1" applyBorder="1" applyAlignment="1">
      <alignment horizontal="right"/>
    </xf>
    <xf numFmtId="167" fontId="0" fillId="0" borderId="0" xfId="3" applyNumberFormat="1" applyFont="1" applyBorder="1"/>
    <xf numFmtId="167" fontId="0" fillId="0" borderId="7" xfId="3" applyNumberFormat="1" applyFont="1" applyBorder="1"/>
    <xf numFmtId="168" fontId="0" fillId="0" borderId="0" xfId="1" applyNumberFormat="1" applyFont="1" applyBorder="1"/>
    <xf numFmtId="169" fontId="0" fillId="0" borderId="0" xfId="1" applyNumberFormat="1" applyFont="1" applyBorder="1"/>
    <xf numFmtId="49" fontId="3" fillId="0" borderId="6" xfId="0" applyNumberFormat="1" applyFont="1" applyBorder="1" applyAlignment="1">
      <alignment horizontal="right" vertical="top"/>
    </xf>
    <xf numFmtId="43" fontId="0" fillId="0" borderId="2" xfId="1" applyFont="1" applyBorder="1"/>
    <xf numFmtId="43" fontId="0" fillId="0" borderId="5" xfId="1" applyFont="1" applyBorder="1"/>
    <xf numFmtId="0" fontId="0" fillId="0" borderId="9" xfId="0" applyBorder="1" applyAlignment="1">
      <alignment horizontal="left"/>
    </xf>
    <xf numFmtId="165" fontId="0" fillId="0" borderId="11" xfId="2" applyNumberFormat="1" applyFont="1" applyBorder="1"/>
    <xf numFmtId="0" fontId="0" fillId="0" borderId="0" xfId="0" applyAlignment="1">
      <alignment wrapText="1"/>
    </xf>
    <xf numFmtId="49" fontId="0" fillId="0" borderId="0" xfId="0" applyNumberFormat="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2" fillId="0" borderId="12" xfId="0" applyFont="1" applyBorder="1" applyAlignment="1">
      <alignment horizontal="center"/>
    </xf>
    <xf numFmtId="170" fontId="2" fillId="0" borderId="12" xfId="0" applyNumberFormat="1" applyFont="1" applyBorder="1" applyAlignment="1">
      <alignment horizontal="center"/>
    </xf>
    <xf numFmtId="170" fontId="2" fillId="0" borderId="0" xfId="0" applyNumberFormat="1" applyFont="1" applyBorder="1" applyAlignment="1">
      <alignment horizontal="center"/>
    </xf>
    <xf numFmtId="0" fontId="0" fillId="0" borderId="0" xfId="0" applyAlignment="1">
      <alignment vertical="top"/>
    </xf>
    <xf numFmtId="0" fontId="0" fillId="0" borderId="0" xfId="0" applyAlignment="1">
      <alignment vertical="top" wrapText="1"/>
    </xf>
    <xf numFmtId="0" fontId="0" fillId="0" borderId="0" xfId="0" applyFont="1"/>
    <xf numFmtId="0" fontId="0" fillId="0" borderId="0" xfId="0" applyFont="1" applyBorder="1"/>
    <xf numFmtId="0" fontId="9" fillId="0" borderId="0" xfId="0" applyFont="1"/>
    <xf numFmtId="166" fontId="9" fillId="0" borderId="0" xfId="0" applyNumberFormat="1" applyFont="1"/>
    <xf numFmtId="166" fontId="9" fillId="0" borderId="0" xfId="0" applyNumberFormat="1" applyFont="1" applyBorder="1"/>
    <xf numFmtId="0" fontId="2" fillId="0" borderId="12" xfId="0" applyFont="1" applyBorder="1" applyAlignment="1">
      <alignment horizontal="center"/>
    </xf>
    <xf numFmtId="0" fontId="10" fillId="0" borderId="0" xfId="0" applyFont="1" applyBorder="1" applyAlignment="1">
      <alignment horizontal="left" indent="1"/>
    </xf>
    <xf numFmtId="166" fontId="12" fillId="0" borderId="0" xfId="0" applyNumberFormat="1" applyFont="1"/>
    <xf numFmtId="0" fontId="12" fillId="0" borderId="0" xfId="0" applyFont="1"/>
    <xf numFmtId="0" fontId="10" fillId="0" borderId="17" xfId="0" applyFont="1" applyBorder="1"/>
    <xf numFmtId="0" fontId="10" fillId="0" borderId="0" xfId="0" applyFont="1"/>
    <xf numFmtId="0" fontId="10" fillId="0" borderId="0" xfId="0" applyFont="1" applyBorder="1"/>
    <xf numFmtId="166" fontId="12" fillId="0" borderId="0" xfId="0" applyNumberFormat="1" applyFont="1" applyBorder="1"/>
    <xf numFmtId="166" fontId="12" fillId="0" borderId="0" xfId="0" quotePrefix="1" applyNumberFormat="1" applyFont="1" applyAlignment="1">
      <alignment horizontal="center" wrapText="1"/>
    </xf>
    <xf numFmtId="166" fontId="12" fillId="0" borderId="17" xfId="0" quotePrefix="1" applyNumberFormat="1" applyFont="1" applyBorder="1" applyAlignment="1">
      <alignment horizontal="center" wrapText="1"/>
    </xf>
    <xf numFmtId="166" fontId="12" fillId="0" borderId="0" xfId="0" quotePrefix="1" applyNumberFormat="1" applyFont="1" applyBorder="1" applyAlignment="1">
      <alignment horizontal="center" wrapText="1"/>
    </xf>
    <xf numFmtId="166" fontId="12" fillId="0" borderId="0" xfId="0" applyNumberFormat="1" applyFont="1" applyAlignment="1">
      <alignment horizontal="center" wrapText="1"/>
    </xf>
    <xf numFmtId="166" fontId="12" fillId="0" borderId="17" xfId="0" applyNumberFormat="1" applyFont="1" applyBorder="1" applyAlignment="1">
      <alignment horizontal="center" wrapText="1"/>
    </xf>
    <xf numFmtId="166" fontId="12" fillId="0" borderId="0" xfId="0" applyNumberFormat="1" applyFont="1" applyBorder="1" applyAlignment="1">
      <alignment horizontal="center" wrapText="1"/>
    </xf>
    <xf numFmtId="0" fontId="10" fillId="0" borderId="0" xfId="0" applyFont="1" applyFill="1"/>
    <xf numFmtId="0" fontId="10" fillId="0" borderId="17" xfId="0" applyFont="1" applyFill="1" applyBorder="1"/>
    <xf numFmtId="0" fontId="10" fillId="0" borderId="0" xfId="0" applyFont="1" applyFill="1" applyBorder="1"/>
    <xf numFmtId="166" fontId="12" fillId="0" borderId="0" xfId="0" applyNumberFormat="1" applyFont="1" applyFill="1" applyAlignment="1">
      <alignment horizontal="center" wrapText="1"/>
    </xf>
    <xf numFmtId="166" fontId="12" fillId="0" borderId="17" xfId="0" applyNumberFormat="1" applyFont="1" applyFill="1" applyBorder="1" applyAlignment="1">
      <alignment horizontal="center" wrapText="1"/>
    </xf>
    <xf numFmtId="166" fontId="12" fillId="0" borderId="0" xfId="0" applyNumberFormat="1" applyFont="1" applyFill="1" applyBorder="1" applyAlignment="1">
      <alignment horizontal="center" wrapText="1"/>
    </xf>
    <xf numFmtId="166" fontId="12" fillId="0" borderId="3" xfId="0" applyNumberFormat="1" applyFont="1" applyFill="1" applyBorder="1" applyAlignment="1">
      <alignment horizontal="center" wrapText="1"/>
    </xf>
    <xf numFmtId="166" fontId="12" fillId="0" borderId="18" xfId="0" applyNumberFormat="1" applyFont="1" applyFill="1" applyBorder="1" applyAlignment="1">
      <alignment horizontal="center" wrapText="1"/>
    </xf>
    <xf numFmtId="0" fontId="13" fillId="0" borderId="15" xfId="0" quotePrefix="1" applyFont="1" applyBorder="1" applyAlignment="1">
      <alignment horizontal="center" wrapText="1"/>
    </xf>
    <xf numFmtId="0" fontId="13" fillId="0" borderId="8" xfId="0" quotePrefix="1" applyFont="1" applyBorder="1" applyAlignment="1">
      <alignment horizontal="center" wrapText="1"/>
    </xf>
    <xf numFmtId="170" fontId="13" fillId="0" borderId="15" xfId="0" quotePrefix="1" applyNumberFormat="1" applyFont="1" applyBorder="1" applyAlignment="1">
      <alignment horizontal="center" wrapText="1"/>
    </xf>
    <xf numFmtId="170" fontId="13" fillId="0" borderId="12" xfId="0" quotePrefix="1" applyNumberFormat="1" applyFont="1" applyBorder="1" applyAlignment="1">
      <alignment horizontal="center" wrapText="1"/>
    </xf>
    <xf numFmtId="0" fontId="14" fillId="0" borderId="0" xfId="0" applyFont="1"/>
    <xf numFmtId="0" fontId="12" fillId="0" borderId="0" xfId="0" applyFont="1" applyBorder="1"/>
    <xf numFmtId="0" fontId="10" fillId="0" borderId="16" xfId="0" applyFont="1" applyBorder="1"/>
    <xf numFmtId="0" fontId="10" fillId="0" borderId="2" xfId="0" applyFont="1" applyBorder="1"/>
    <xf numFmtId="166" fontId="12" fillId="0" borderId="0" xfId="0" quotePrefix="1" applyNumberFormat="1" applyFont="1" applyBorder="1"/>
    <xf numFmtId="164" fontId="2" fillId="0" borderId="7" xfId="0" applyNumberFormat="1" applyFont="1" applyBorder="1" applyAlignment="1">
      <alignment horizontal="center"/>
    </xf>
    <xf numFmtId="165" fontId="0" fillId="0" borderId="14" xfId="2" applyNumberFormat="1" applyFont="1" applyBorder="1"/>
    <xf numFmtId="0" fontId="2" fillId="0" borderId="12" xfId="0" applyFont="1" applyBorder="1" applyAlignment="1">
      <alignment horizontal="center"/>
    </xf>
    <xf numFmtId="49" fontId="0" fillId="0" borderId="0" xfId="1" applyNumberFormat="1" applyFont="1" applyBorder="1" applyAlignment="1">
      <alignment vertical="top" wrapText="1"/>
    </xf>
    <xf numFmtId="49" fontId="0" fillId="0" borderId="7" xfId="1" applyNumberFormat="1" applyFont="1" applyBorder="1" applyAlignment="1">
      <alignment vertical="top" wrapText="1"/>
    </xf>
    <xf numFmtId="49" fontId="0" fillId="0" borderId="3" xfId="1" applyNumberFormat="1" applyFont="1" applyBorder="1" applyAlignment="1">
      <alignment vertical="top" wrapText="1"/>
    </xf>
    <xf numFmtId="49" fontId="0" fillId="0" borderId="8" xfId="1" applyNumberFormat="1" applyFont="1" applyBorder="1" applyAlignment="1">
      <alignment vertical="top" wrapText="1"/>
    </xf>
    <xf numFmtId="49" fontId="0" fillId="0" borderId="3" xfId="1" applyNumberFormat="1" applyFont="1" applyBorder="1" applyAlignment="1">
      <alignment wrapText="1"/>
    </xf>
    <xf numFmtId="49" fontId="0" fillId="0" borderId="8" xfId="1" applyNumberFormat="1" applyFont="1" applyBorder="1" applyAlignment="1">
      <alignment wrapText="1"/>
    </xf>
    <xf numFmtId="0" fontId="13" fillId="0" borderId="13" xfId="0" applyFont="1" applyBorder="1" applyAlignment="1">
      <alignment horizontal="center"/>
    </xf>
    <xf numFmtId="0" fontId="13" fillId="0" borderId="11" xfId="0" applyFont="1" applyBorder="1" applyAlignment="1">
      <alignment horizontal="center"/>
    </xf>
    <xf numFmtId="0" fontId="13" fillId="0" borderId="14" xfId="0" applyFont="1" applyBorder="1" applyAlignment="1">
      <alignment horizontal="center"/>
    </xf>
    <xf numFmtId="0" fontId="13" fillId="0" borderId="12" xfId="0" applyFont="1" applyBorder="1" applyAlignment="1">
      <alignment horizontal="center"/>
    </xf>
    <xf numFmtId="15" fontId="13" fillId="0" borderId="13" xfId="0" applyNumberFormat="1" applyFont="1" applyBorder="1" applyAlignment="1">
      <alignment horizontal="center" wrapText="1"/>
    </xf>
    <xf numFmtId="15" fontId="13" fillId="0" borderId="11" xfId="0" applyNumberFormat="1" applyFont="1" applyBorder="1" applyAlignment="1">
      <alignment horizontal="center" wrapText="1"/>
    </xf>
    <xf numFmtId="15" fontId="13" fillId="0" borderId="14" xfId="0" applyNumberFormat="1" applyFont="1" applyBorder="1" applyAlignment="1">
      <alignment horizontal="center" wrapText="1"/>
    </xf>
    <xf numFmtId="0" fontId="0" fillId="0" borderId="0" xfId="0" applyAlignment="1">
      <alignment vertical="top" wrapText="1"/>
    </xf>
    <xf numFmtId="0" fontId="2" fillId="0" borderId="13" xfId="0" applyFont="1" applyBorder="1" applyAlignment="1">
      <alignment horizontal="center"/>
    </xf>
    <xf numFmtId="0" fontId="2" fillId="0" borderId="11" xfId="0" applyFont="1" applyBorder="1" applyAlignment="1">
      <alignment horizontal="center"/>
    </xf>
    <xf numFmtId="0" fontId="2" fillId="0" borderId="14" xfId="0" applyFont="1" applyBorder="1" applyAlignment="1">
      <alignment horizontal="center"/>
    </xf>
    <xf numFmtId="0" fontId="8" fillId="0" borderId="0" xfId="0" applyFont="1" applyAlignment="1">
      <alignment horizontal="left"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45"/>
  <sheetViews>
    <sheetView showGridLines="0" tabSelected="1" zoomScaleNormal="100" workbookViewId="0">
      <pane ySplit="2" topLeftCell="A3" activePane="bottomLeft" state="frozen"/>
      <selection pane="bottomLeft" activeCell="B27" sqref="B27:U32"/>
    </sheetView>
  </sheetViews>
  <sheetFormatPr defaultRowHeight="14.4" x14ac:dyDescent="0.3"/>
  <cols>
    <col min="1" max="1" width="47.88671875" bestFit="1" customWidth="1"/>
    <col min="2" max="2" width="12" bestFit="1" customWidth="1"/>
    <col min="3" max="3" width="11.5546875" bestFit="1" customWidth="1"/>
    <col min="4" max="5" width="11.6640625" bestFit="1" customWidth="1"/>
    <col min="6" max="6" width="2.6640625" customWidth="1"/>
    <col min="7" max="7" width="11.6640625" bestFit="1" customWidth="1"/>
    <col min="8" max="8" width="2.6640625" customWidth="1"/>
    <col min="9" max="9" width="12" bestFit="1" customWidth="1"/>
    <col min="10" max="10" width="11.5546875" bestFit="1" customWidth="1"/>
    <col min="11" max="12" width="11.6640625" bestFit="1" customWidth="1"/>
    <col min="13" max="13" width="2.6640625" customWidth="1"/>
    <col min="14" max="14" width="11.6640625" bestFit="1" customWidth="1"/>
    <col min="15" max="15" width="2.6640625" customWidth="1"/>
    <col min="16" max="16" width="12" bestFit="1" customWidth="1"/>
    <col min="17" max="17" width="11.5546875" bestFit="1" customWidth="1"/>
    <col min="18" max="19" width="11.6640625" bestFit="1" customWidth="1"/>
    <col min="20" max="20" width="2.6640625" customWidth="1"/>
    <col min="21" max="21" width="11.6640625" bestFit="1" customWidth="1"/>
  </cols>
  <sheetData>
    <row r="1" spans="1:21" x14ac:dyDescent="0.3">
      <c r="A1" s="3" t="s">
        <v>24</v>
      </c>
    </row>
    <row r="2" spans="1:21" x14ac:dyDescent="0.3">
      <c r="A2" s="3" t="s">
        <v>25</v>
      </c>
    </row>
    <row r="3" spans="1:21" x14ac:dyDescent="0.3">
      <c r="A3" s="3"/>
    </row>
    <row r="4" spans="1:21" x14ac:dyDescent="0.3">
      <c r="A4" s="3" t="s">
        <v>68</v>
      </c>
    </row>
    <row r="5" spans="1:21" x14ac:dyDescent="0.3">
      <c r="A5" s="3"/>
    </row>
    <row r="6" spans="1:21" x14ac:dyDescent="0.3">
      <c r="A6" s="19"/>
      <c r="B6" s="20"/>
      <c r="C6" s="20"/>
      <c r="D6" s="20"/>
      <c r="E6" s="20"/>
      <c r="F6" s="20"/>
      <c r="G6" s="20"/>
      <c r="H6" s="20"/>
      <c r="I6" s="20"/>
      <c r="J6" s="20"/>
      <c r="K6" s="20"/>
      <c r="L6" s="20"/>
      <c r="M6" s="20"/>
      <c r="N6" s="20"/>
      <c r="O6" s="20"/>
      <c r="P6" s="20"/>
      <c r="Q6" s="20"/>
      <c r="R6" s="20"/>
      <c r="S6" s="20"/>
      <c r="T6" s="20"/>
      <c r="U6" s="21"/>
    </row>
    <row r="7" spans="1:21" s="1" customFormat="1" x14ac:dyDescent="0.3">
      <c r="A7" s="22"/>
      <c r="B7" s="89" t="s">
        <v>0</v>
      </c>
      <c r="C7" s="89"/>
      <c r="D7" s="89"/>
      <c r="E7" s="89"/>
      <c r="F7" s="44"/>
      <c r="G7" s="56" t="s">
        <v>1</v>
      </c>
      <c r="H7" s="44"/>
      <c r="I7" s="89" t="s">
        <v>0</v>
      </c>
      <c r="J7" s="89"/>
      <c r="K7" s="89"/>
      <c r="L7" s="89"/>
      <c r="M7" s="44"/>
      <c r="N7" s="56" t="s">
        <v>1</v>
      </c>
      <c r="O7" s="44"/>
      <c r="P7" s="89" t="s">
        <v>0</v>
      </c>
      <c r="Q7" s="89"/>
      <c r="R7" s="89"/>
      <c r="S7" s="89"/>
      <c r="T7" s="44"/>
      <c r="U7" s="56" t="s">
        <v>1</v>
      </c>
    </row>
    <row r="8" spans="1:21" s="1" customFormat="1" x14ac:dyDescent="0.3">
      <c r="A8" s="22"/>
      <c r="B8" s="47">
        <v>41729</v>
      </c>
      <c r="C8" s="47">
        <v>41820</v>
      </c>
      <c r="D8" s="47">
        <v>41912</v>
      </c>
      <c r="E8" s="47">
        <v>42004</v>
      </c>
      <c r="F8" s="48"/>
      <c r="G8" s="47">
        <v>42004</v>
      </c>
      <c r="H8" s="48"/>
      <c r="I8" s="47">
        <v>42094</v>
      </c>
      <c r="J8" s="47">
        <v>42185</v>
      </c>
      <c r="K8" s="47">
        <v>42277</v>
      </c>
      <c r="L8" s="47">
        <v>42369</v>
      </c>
      <c r="M8" s="48"/>
      <c r="N8" s="47">
        <v>42369</v>
      </c>
      <c r="O8" s="48"/>
      <c r="P8" s="47">
        <v>42460</v>
      </c>
      <c r="Q8" s="47">
        <v>42551</v>
      </c>
      <c r="R8" s="47">
        <v>42643</v>
      </c>
      <c r="S8" s="47">
        <v>42735</v>
      </c>
      <c r="T8" s="48"/>
      <c r="U8" s="47">
        <v>42735</v>
      </c>
    </row>
    <row r="9" spans="1:21" x14ac:dyDescent="0.3">
      <c r="A9" s="6"/>
      <c r="B9" s="8"/>
      <c r="C9" s="8"/>
      <c r="D9" s="8"/>
      <c r="E9" s="8"/>
      <c r="F9" s="8"/>
      <c r="G9" s="8"/>
      <c r="H9" s="8"/>
      <c r="I9" s="8"/>
      <c r="J9" s="8"/>
      <c r="K9" s="8"/>
      <c r="L9" s="8"/>
      <c r="M9" s="8"/>
      <c r="N9" s="8"/>
      <c r="O9" s="8"/>
      <c r="P9" s="8"/>
      <c r="Q9" s="8"/>
      <c r="R9" s="8"/>
      <c r="S9" s="8"/>
      <c r="T9" s="8"/>
      <c r="U9" s="27"/>
    </row>
    <row r="10" spans="1:21" x14ac:dyDescent="0.3">
      <c r="A10" s="10" t="s">
        <v>45</v>
      </c>
      <c r="B10" s="8"/>
      <c r="C10" s="8"/>
      <c r="D10" s="8"/>
      <c r="E10" s="8"/>
      <c r="F10" s="8"/>
      <c r="G10" s="8"/>
      <c r="H10" s="8"/>
      <c r="I10" s="8"/>
      <c r="J10" s="8"/>
      <c r="K10" s="8"/>
      <c r="L10" s="8"/>
      <c r="M10" s="8"/>
      <c r="N10" s="8"/>
      <c r="O10" s="8"/>
      <c r="P10" s="8"/>
      <c r="Q10" s="8"/>
      <c r="R10" s="8"/>
      <c r="S10" s="8"/>
      <c r="T10" s="8"/>
      <c r="U10" s="27"/>
    </row>
    <row r="11" spans="1:21" x14ac:dyDescent="0.3">
      <c r="A11" s="6"/>
      <c r="B11" s="8"/>
      <c r="C11" s="8"/>
      <c r="D11" s="8"/>
      <c r="E11" s="8"/>
      <c r="F11" s="8"/>
      <c r="G11" s="8"/>
      <c r="H11" s="8"/>
      <c r="I11" s="8"/>
      <c r="J11" s="8"/>
      <c r="K11" s="8"/>
      <c r="L11" s="8"/>
      <c r="M11" s="8"/>
      <c r="N11" s="8"/>
      <c r="O11" s="8"/>
      <c r="P11" s="8"/>
      <c r="Q11" s="8"/>
      <c r="R11" s="8"/>
      <c r="S11" s="8"/>
      <c r="T11" s="8"/>
      <c r="U11" s="27"/>
    </row>
    <row r="12" spans="1:21" x14ac:dyDescent="0.3">
      <c r="A12" s="6" t="s">
        <v>22</v>
      </c>
      <c r="B12" s="7">
        <v>35696</v>
      </c>
      <c r="C12" s="7">
        <v>72134</v>
      </c>
      <c r="D12" s="7">
        <v>38532</v>
      </c>
      <c r="E12" s="7">
        <v>47637</v>
      </c>
      <c r="F12" s="7"/>
      <c r="G12" s="7">
        <f>SUM(B12:E12)</f>
        <v>193999</v>
      </c>
      <c r="H12" s="8"/>
      <c r="I12" s="7">
        <v>42902</v>
      </c>
      <c r="J12" s="7">
        <v>70890</v>
      </c>
      <c r="K12" s="7">
        <v>46701</v>
      </c>
      <c r="L12" s="7">
        <v>58235</v>
      </c>
      <c r="M12" s="7"/>
      <c r="N12" s="7">
        <f>SUM(I12:L12)</f>
        <v>218728</v>
      </c>
      <c r="O12" s="8"/>
      <c r="P12" s="7">
        <v>59046</v>
      </c>
      <c r="Q12" s="7">
        <v>54368</v>
      </c>
      <c r="R12" s="7">
        <v>66126</v>
      </c>
      <c r="S12" s="7">
        <v>77287</v>
      </c>
      <c r="T12" s="7"/>
      <c r="U12" s="9">
        <f t="shared" ref="U12:U24" si="0">SUM(P12:S12)</f>
        <v>256827</v>
      </c>
    </row>
    <row r="13" spans="1:21" x14ac:dyDescent="0.3">
      <c r="A13" s="28" t="s">
        <v>2</v>
      </c>
      <c r="B13" s="11">
        <v>20862</v>
      </c>
      <c r="C13" s="11">
        <v>24081</v>
      </c>
      <c r="D13" s="11">
        <v>25534</v>
      </c>
      <c r="E13" s="11">
        <v>25587</v>
      </c>
      <c r="F13" s="11"/>
      <c r="G13" s="11">
        <f t="shared" ref="G13:G24" si="1">SUM(B13:E13)</f>
        <v>96064</v>
      </c>
      <c r="H13" s="12"/>
      <c r="I13" s="11">
        <v>26380</v>
      </c>
      <c r="J13" s="11">
        <v>42774</v>
      </c>
      <c r="K13" s="11">
        <v>30109</v>
      </c>
      <c r="L13" s="11">
        <v>29676</v>
      </c>
      <c r="M13" s="11"/>
      <c r="N13" s="11">
        <f t="shared" ref="N13:N24" si="2">SUM(I13:L13)</f>
        <v>128939</v>
      </c>
      <c r="O13" s="12"/>
      <c r="P13" s="11">
        <v>33459</v>
      </c>
      <c r="Q13" s="11">
        <v>31617</v>
      </c>
      <c r="R13" s="11">
        <v>40926</v>
      </c>
      <c r="S13" s="11">
        <v>-2183</v>
      </c>
      <c r="T13" s="11"/>
      <c r="U13" s="13">
        <f t="shared" si="0"/>
        <v>103819</v>
      </c>
    </row>
    <row r="14" spans="1:21" x14ac:dyDescent="0.3">
      <c r="A14" s="28" t="s">
        <v>3</v>
      </c>
      <c r="B14" s="11">
        <v>28480</v>
      </c>
      <c r="C14" s="11">
        <v>28286</v>
      </c>
      <c r="D14" s="11">
        <v>28335</v>
      </c>
      <c r="E14" s="11">
        <v>28597</v>
      </c>
      <c r="F14" s="11"/>
      <c r="G14" s="11">
        <f t="shared" si="1"/>
        <v>113698</v>
      </c>
      <c r="H14" s="12"/>
      <c r="I14" s="11">
        <v>28207</v>
      </c>
      <c r="J14" s="11">
        <v>28304</v>
      </c>
      <c r="K14" s="11">
        <v>28419</v>
      </c>
      <c r="L14" s="11">
        <v>27811</v>
      </c>
      <c r="M14" s="11"/>
      <c r="N14" s="11">
        <f t="shared" si="2"/>
        <v>112741</v>
      </c>
      <c r="O14" s="12"/>
      <c r="P14" s="11">
        <v>28059</v>
      </c>
      <c r="Q14" s="11">
        <v>27262</v>
      </c>
      <c r="R14" s="11">
        <v>26659</v>
      </c>
      <c r="S14" s="11">
        <v>26333</v>
      </c>
      <c r="T14" s="11"/>
      <c r="U14" s="13">
        <f t="shared" si="0"/>
        <v>108313</v>
      </c>
    </row>
    <row r="15" spans="1:21" x14ac:dyDescent="0.3">
      <c r="A15" s="28" t="s">
        <v>21</v>
      </c>
      <c r="B15" s="11">
        <v>-7686</v>
      </c>
      <c r="C15" s="11">
        <v>-6455</v>
      </c>
      <c r="D15" s="11">
        <v>-6636</v>
      </c>
      <c r="E15" s="11">
        <f>5834-7207</f>
        <v>-1373</v>
      </c>
      <c r="F15" s="11"/>
      <c r="G15" s="11">
        <f t="shared" si="1"/>
        <v>-22150</v>
      </c>
      <c r="H15" s="12"/>
      <c r="I15" s="11">
        <v>1448</v>
      </c>
      <c r="J15" s="11">
        <v>-8400</v>
      </c>
      <c r="K15" s="11">
        <v>-1501</v>
      </c>
      <c r="L15" s="11">
        <f>-1909-9679</f>
        <v>-11588</v>
      </c>
      <c r="M15" s="11"/>
      <c r="N15" s="11">
        <f t="shared" si="2"/>
        <v>-20041</v>
      </c>
      <c r="O15" s="12"/>
      <c r="P15" s="11">
        <v>-10380</v>
      </c>
      <c r="Q15" s="11">
        <v>-7590</v>
      </c>
      <c r="R15" s="11">
        <v>-14540</v>
      </c>
      <c r="S15" s="11">
        <v>-12303</v>
      </c>
      <c r="T15" s="11"/>
      <c r="U15" s="13">
        <f t="shared" si="0"/>
        <v>-44813</v>
      </c>
    </row>
    <row r="16" spans="1:21" x14ac:dyDescent="0.3">
      <c r="A16" s="28" t="s">
        <v>4</v>
      </c>
      <c r="B16" s="11">
        <v>0</v>
      </c>
      <c r="C16" s="11">
        <v>0</v>
      </c>
      <c r="D16" s="11">
        <v>0</v>
      </c>
      <c r="E16" s="11">
        <v>0</v>
      </c>
      <c r="F16" s="11"/>
      <c r="G16" s="11">
        <f t="shared" si="1"/>
        <v>0</v>
      </c>
      <c r="H16" s="12"/>
      <c r="I16" s="11">
        <v>0</v>
      </c>
      <c r="J16" s="11">
        <v>925</v>
      </c>
      <c r="K16" s="11">
        <v>0</v>
      </c>
      <c r="L16" s="11">
        <v>0</v>
      </c>
      <c r="M16" s="11"/>
      <c r="N16" s="11">
        <f t="shared" si="2"/>
        <v>925</v>
      </c>
      <c r="O16" s="12"/>
      <c r="P16" s="11">
        <v>13186</v>
      </c>
      <c r="Q16" s="11">
        <v>98</v>
      </c>
      <c r="R16" s="11">
        <v>0</v>
      </c>
      <c r="S16" s="11">
        <v>161</v>
      </c>
      <c r="T16" s="11"/>
      <c r="U16" s="13">
        <f t="shared" si="0"/>
        <v>13445</v>
      </c>
    </row>
    <row r="17" spans="1:21" ht="16.2" x14ac:dyDescent="0.3">
      <c r="A17" s="28" t="s">
        <v>8</v>
      </c>
      <c r="B17" s="11">
        <v>7328</v>
      </c>
      <c r="C17" s="11">
        <v>1025</v>
      </c>
      <c r="D17" s="11">
        <v>3022</v>
      </c>
      <c r="E17" s="11">
        <v>7797</v>
      </c>
      <c r="F17" s="11"/>
      <c r="G17" s="11">
        <f t="shared" si="1"/>
        <v>19172</v>
      </c>
      <c r="H17" s="12"/>
      <c r="I17" s="11">
        <v>7264</v>
      </c>
      <c r="J17" s="11">
        <v>1045</v>
      </c>
      <c r="K17" s="11">
        <v>4370</v>
      </c>
      <c r="L17" s="11">
        <v>6348</v>
      </c>
      <c r="M17" s="11"/>
      <c r="N17" s="11">
        <f t="shared" si="2"/>
        <v>19027</v>
      </c>
      <c r="O17" s="12"/>
      <c r="P17" s="11">
        <v>8086</v>
      </c>
      <c r="Q17" s="11">
        <v>184</v>
      </c>
      <c r="R17" s="11">
        <v>1391</v>
      </c>
      <c r="S17" s="11">
        <v>12255</v>
      </c>
      <c r="T17" s="11"/>
      <c r="U17" s="13">
        <f t="shared" si="0"/>
        <v>21916</v>
      </c>
    </row>
    <row r="18" spans="1:21" x14ac:dyDescent="0.3">
      <c r="A18" s="28" t="s">
        <v>5</v>
      </c>
      <c r="B18" s="11">
        <v>42496</v>
      </c>
      <c r="C18" s="11">
        <v>43881</v>
      </c>
      <c r="D18" s="11">
        <v>44731</v>
      </c>
      <c r="E18" s="11">
        <v>44548</v>
      </c>
      <c r="F18" s="11"/>
      <c r="G18" s="11">
        <f t="shared" si="1"/>
        <v>175656</v>
      </c>
      <c r="H18" s="12"/>
      <c r="I18" s="11">
        <v>45332</v>
      </c>
      <c r="J18" s="11">
        <v>46569</v>
      </c>
      <c r="K18" s="11">
        <v>47543</v>
      </c>
      <c r="L18" s="11">
        <v>49762</v>
      </c>
      <c r="M18" s="11"/>
      <c r="N18" s="11">
        <f t="shared" si="2"/>
        <v>189206</v>
      </c>
      <c r="O18" s="12"/>
      <c r="P18" s="11">
        <v>49329</v>
      </c>
      <c r="Q18" s="11">
        <v>52358</v>
      </c>
      <c r="R18" s="11">
        <v>54187</v>
      </c>
      <c r="S18" s="11">
        <v>53197</v>
      </c>
      <c r="T18" s="11"/>
      <c r="U18" s="13">
        <f t="shared" si="0"/>
        <v>209071</v>
      </c>
    </row>
    <row r="19" spans="1:21" x14ac:dyDescent="0.3">
      <c r="A19" s="28" t="s">
        <v>6</v>
      </c>
      <c r="B19" s="11">
        <v>354</v>
      </c>
      <c r="C19" s="11">
        <v>430</v>
      </c>
      <c r="D19" s="11">
        <v>4510</v>
      </c>
      <c r="E19" s="11">
        <v>1353</v>
      </c>
      <c r="F19" s="11"/>
      <c r="G19" s="11">
        <f t="shared" si="1"/>
        <v>6647</v>
      </c>
      <c r="H19" s="12"/>
      <c r="I19" s="11">
        <v>794</v>
      </c>
      <c r="J19" s="11">
        <v>3528</v>
      </c>
      <c r="K19" s="11">
        <v>633</v>
      </c>
      <c r="L19" s="11">
        <v>3846</v>
      </c>
      <c r="M19" s="11"/>
      <c r="N19" s="11">
        <f t="shared" si="2"/>
        <v>8801</v>
      </c>
      <c r="O19" s="12"/>
      <c r="P19" s="11">
        <v>492</v>
      </c>
      <c r="Q19" s="11">
        <v>1425</v>
      </c>
      <c r="R19" s="11">
        <v>406</v>
      </c>
      <c r="S19" s="11">
        <v>513</v>
      </c>
      <c r="T19" s="11"/>
      <c r="U19" s="13">
        <f t="shared" si="0"/>
        <v>2836</v>
      </c>
    </row>
    <row r="20" spans="1:21" x14ac:dyDescent="0.3">
      <c r="A20" s="28" t="s">
        <v>7</v>
      </c>
      <c r="B20" s="11">
        <v>2853</v>
      </c>
      <c r="C20" s="11">
        <v>3276</v>
      </c>
      <c r="D20" s="11">
        <v>2590</v>
      </c>
      <c r="E20" s="11">
        <v>6996</v>
      </c>
      <c r="F20" s="11"/>
      <c r="G20" s="11">
        <f t="shared" si="1"/>
        <v>15715</v>
      </c>
      <c r="H20" s="12"/>
      <c r="I20" s="11">
        <v>-1450</v>
      </c>
      <c r="J20" s="11">
        <v>5802</v>
      </c>
      <c r="K20" s="11">
        <v>-500</v>
      </c>
      <c r="L20" s="11">
        <v>4291</v>
      </c>
      <c r="M20" s="11"/>
      <c r="N20" s="11">
        <f t="shared" si="2"/>
        <v>8143</v>
      </c>
      <c r="O20" s="12"/>
      <c r="P20" s="11">
        <v>-1779</v>
      </c>
      <c r="Q20" s="11">
        <v>5824</v>
      </c>
      <c r="R20" s="11">
        <v>6940</v>
      </c>
      <c r="S20" s="11">
        <v>9474</v>
      </c>
      <c r="T20" s="11"/>
      <c r="U20" s="13">
        <f t="shared" si="0"/>
        <v>20459</v>
      </c>
    </row>
    <row r="21" spans="1:21" ht="16.2" x14ac:dyDescent="0.3">
      <c r="A21" s="28" t="s">
        <v>9</v>
      </c>
      <c r="B21" s="11">
        <v>555</v>
      </c>
      <c r="C21" s="11">
        <v>485</v>
      </c>
      <c r="D21" s="11">
        <v>403</v>
      </c>
      <c r="E21" s="11">
        <v>754</v>
      </c>
      <c r="F21" s="11"/>
      <c r="G21" s="11">
        <f t="shared" si="1"/>
        <v>2197</v>
      </c>
      <c r="H21" s="12"/>
      <c r="I21" s="11">
        <v>-468</v>
      </c>
      <c r="J21" s="11">
        <v>-351</v>
      </c>
      <c r="K21" s="11">
        <v>-289</v>
      </c>
      <c r="L21" s="11">
        <v>234</v>
      </c>
      <c r="M21" s="11"/>
      <c r="N21" s="11">
        <f t="shared" si="2"/>
        <v>-874</v>
      </c>
      <c r="O21" s="12"/>
      <c r="P21" s="11">
        <v>-208</v>
      </c>
      <c r="Q21" s="11">
        <v>26</v>
      </c>
      <c r="R21" s="11">
        <v>70</v>
      </c>
      <c r="S21" s="11">
        <v>61</v>
      </c>
      <c r="T21" s="11"/>
      <c r="U21" s="13">
        <f t="shared" si="0"/>
        <v>-51</v>
      </c>
    </row>
    <row r="22" spans="1:21" ht="16.2" x14ac:dyDescent="0.3">
      <c r="A22" s="28" t="s">
        <v>10</v>
      </c>
      <c r="B22" s="11">
        <v>1044</v>
      </c>
      <c r="C22" s="11">
        <v>-236</v>
      </c>
      <c r="D22" s="11">
        <v>-235</v>
      </c>
      <c r="E22" s="11">
        <v>-234</v>
      </c>
      <c r="F22" s="11"/>
      <c r="G22" s="11">
        <f t="shared" si="1"/>
        <v>339</v>
      </c>
      <c r="H22" s="12"/>
      <c r="I22" s="11">
        <v>-235</v>
      </c>
      <c r="J22" s="11">
        <v>-234</v>
      </c>
      <c r="K22" s="11">
        <v>-232</v>
      </c>
      <c r="L22" s="11">
        <v>-231</v>
      </c>
      <c r="M22" s="11"/>
      <c r="N22" s="11">
        <f t="shared" si="2"/>
        <v>-932</v>
      </c>
      <c r="O22" s="12"/>
      <c r="P22" s="11">
        <v>-232</v>
      </c>
      <c r="Q22" s="11">
        <v>-233</v>
      </c>
      <c r="R22" s="11">
        <v>-232</v>
      </c>
      <c r="S22" s="11">
        <v>-242</v>
      </c>
      <c r="T22" s="11"/>
      <c r="U22" s="13">
        <f t="shared" si="0"/>
        <v>-939</v>
      </c>
    </row>
    <row r="23" spans="1:21" ht="16.2" x14ac:dyDescent="0.3">
      <c r="A23" s="28" t="s">
        <v>11</v>
      </c>
      <c r="B23" s="11">
        <v>378</v>
      </c>
      <c r="C23" s="11">
        <v>407</v>
      </c>
      <c r="D23" s="11">
        <v>1000</v>
      </c>
      <c r="E23" s="11">
        <v>-243</v>
      </c>
      <c r="F23" s="11"/>
      <c r="G23" s="11">
        <f t="shared" si="1"/>
        <v>1542</v>
      </c>
      <c r="H23" s="12"/>
      <c r="I23" s="11">
        <v>713</v>
      </c>
      <c r="J23" s="11">
        <v>669</v>
      </c>
      <c r="K23" s="11">
        <v>519</v>
      </c>
      <c r="L23" s="11">
        <v>460</v>
      </c>
      <c r="M23" s="11"/>
      <c r="N23" s="11">
        <f t="shared" si="2"/>
        <v>2361</v>
      </c>
      <c r="O23" s="12"/>
      <c r="P23" s="11">
        <v>471</v>
      </c>
      <c r="Q23" s="11">
        <v>514</v>
      </c>
      <c r="R23" s="11">
        <v>371</v>
      </c>
      <c r="S23" s="11">
        <v>470</v>
      </c>
      <c r="T23" s="11"/>
      <c r="U23" s="13">
        <f t="shared" si="0"/>
        <v>1826</v>
      </c>
    </row>
    <row r="24" spans="1:21" ht="16.2" x14ac:dyDescent="0.3">
      <c r="A24" s="28" t="s">
        <v>12</v>
      </c>
      <c r="B24" s="11">
        <v>3523</v>
      </c>
      <c r="C24" s="11">
        <v>3066</v>
      </c>
      <c r="D24" s="11">
        <v>2975</v>
      </c>
      <c r="E24" s="11">
        <v>3254</v>
      </c>
      <c r="F24" s="11"/>
      <c r="G24" s="11">
        <f t="shared" si="1"/>
        <v>12818</v>
      </c>
      <c r="H24" s="12"/>
      <c r="I24" s="11">
        <v>3498</v>
      </c>
      <c r="J24" s="11">
        <v>2977</v>
      </c>
      <c r="K24" s="11">
        <v>3375</v>
      </c>
      <c r="L24" s="11">
        <v>5908</v>
      </c>
      <c r="M24" s="11"/>
      <c r="N24" s="11">
        <f t="shared" si="2"/>
        <v>15758</v>
      </c>
      <c r="O24" s="12"/>
      <c r="P24" s="11">
        <v>5118</v>
      </c>
      <c r="Q24" s="11">
        <v>2542</v>
      </c>
      <c r="R24" s="11">
        <v>2587</v>
      </c>
      <c r="S24" s="11">
        <v>3147</v>
      </c>
      <c r="T24" s="11"/>
      <c r="U24" s="13">
        <f t="shared" si="0"/>
        <v>13394</v>
      </c>
    </row>
    <row r="25" spans="1:21" ht="16.8" thickBot="1" x14ac:dyDescent="0.35">
      <c r="A25" s="6" t="s">
        <v>23</v>
      </c>
      <c r="B25" s="5">
        <f t="shared" ref="B25:D25" si="3">SUM(B12:B24)</f>
        <v>135883</v>
      </c>
      <c r="C25" s="5">
        <f t="shared" si="3"/>
        <v>170380</v>
      </c>
      <c r="D25" s="5">
        <f t="shared" si="3"/>
        <v>144761</v>
      </c>
      <c r="E25" s="5">
        <f t="shared" ref="E25:G25" si="4">SUM(E12:E24)</f>
        <v>164673</v>
      </c>
      <c r="F25" s="5"/>
      <c r="G25" s="5">
        <f t="shared" si="4"/>
        <v>615697</v>
      </c>
      <c r="H25" s="12"/>
      <c r="I25" s="5">
        <f t="shared" ref="I25:L25" si="5">SUM(I12:I24)</f>
        <v>154385</v>
      </c>
      <c r="J25" s="5">
        <f t="shared" si="5"/>
        <v>194498</v>
      </c>
      <c r="K25" s="5">
        <f t="shared" si="5"/>
        <v>159147</v>
      </c>
      <c r="L25" s="5">
        <f t="shared" si="5"/>
        <v>174752</v>
      </c>
      <c r="M25" s="5"/>
      <c r="N25" s="5">
        <f t="shared" ref="N25" si="6">SUM(N12:N24)</f>
        <v>682782</v>
      </c>
      <c r="O25" s="12"/>
      <c r="P25" s="5">
        <f t="shared" ref="P25:U25" si="7">SUM(P12:P24)</f>
        <v>184647</v>
      </c>
      <c r="Q25" s="5">
        <f t="shared" si="7"/>
        <v>168395</v>
      </c>
      <c r="R25" s="5">
        <f t="shared" si="7"/>
        <v>184891</v>
      </c>
      <c r="S25" s="5">
        <f t="shared" si="7"/>
        <v>168170</v>
      </c>
      <c r="T25" s="5"/>
      <c r="U25" s="29">
        <f t="shared" si="7"/>
        <v>706103</v>
      </c>
    </row>
    <row r="26" spans="1:21" ht="15" thickTop="1" x14ac:dyDescent="0.3">
      <c r="A26" s="6"/>
      <c r="B26" s="12"/>
      <c r="C26" s="12"/>
      <c r="D26" s="12"/>
      <c r="E26" s="12"/>
      <c r="F26" s="12"/>
      <c r="G26" s="12"/>
      <c r="H26" s="12"/>
      <c r="I26" s="12"/>
      <c r="J26" s="12"/>
      <c r="K26" s="12"/>
      <c r="L26" s="12"/>
      <c r="M26" s="12"/>
      <c r="N26" s="12"/>
      <c r="O26" s="12"/>
      <c r="P26" s="12"/>
      <c r="Q26" s="12"/>
      <c r="R26" s="12"/>
      <c r="S26" s="12"/>
      <c r="T26" s="12"/>
      <c r="U26" s="16"/>
    </row>
    <row r="27" spans="1:21" ht="16.2" x14ac:dyDescent="0.3">
      <c r="A27" s="17" t="s">
        <v>13</v>
      </c>
      <c r="B27" s="90" t="s">
        <v>54</v>
      </c>
      <c r="C27" s="90"/>
      <c r="D27" s="90"/>
      <c r="E27" s="90"/>
      <c r="F27" s="90"/>
      <c r="G27" s="90"/>
      <c r="H27" s="90"/>
      <c r="I27" s="90"/>
      <c r="J27" s="90"/>
      <c r="K27" s="90"/>
      <c r="L27" s="90"/>
      <c r="M27" s="90"/>
      <c r="N27" s="90"/>
      <c r="O27" s="90"/>
      <c r="P27" s="90"/>
      <c r="Q27" s="90"/>
      <c r="R27" s="90"/>
      <c r="S27" s="90"/>
      <c r="T27" s="90"/>
      <c r="U27" s="91"/>
    </row>
    <row r="28" spans="1:21" x14ac:dyDescent="0.3">
      <c r="A28" s="30"/>
      <c r="B28" s="90"/>
      <c r="C28" s="90"/>
      <c r="D28" s="90"/>
      <c r="E28" s="90"/>
      <c r="F28" s="90"/>
      <c r="G28" s="90"/>
      <c r="H28" s="90"/>
      <c r="I28" s="90"/>
      <c r="J28" s="90"/>
      <c r="K28" s="90"/>
      <c r="L28" s="90"/>
      <c r="M28" s="90"/>
      <c r="N28" s="90"/>
      <c r="O28" s="90"/>
      <c r="P28" s="90"/>
      <c r="Q28" s="90"/>
      <c r="R28" s="90"/>
      <c r="S28" s="90"/>
      <c r="T28" s="90"/>
      <c r="U28" s="91"/>
    </row>
    <row r="29" spans="1:21" x14ac:dyDescent="0.3">
      <c r="A29" s="30"/>
      <c r="B29" s="90"/>
      <c r="C29" s="90"/>
      <c r="D29" s="90"/>
      <c r="E29" s="90"/>
      <c r="F29" s="90"/>
      <c r="G29" s="90"/>
      <c r="H29" s="90"/>
      <c r="I29" s="90"/>
      <c r="J29" s="90"/>
      <c r="K29" s="90"/>
      <c r="L29" s="90"/>
      <c r="M29" s="90"/>
      <c r="N29" s="90"/>
      <c r="O29" s="90"/>
      <c r="P29" s="90"/>
      <c r="Q29" s="90"/>
      <c r="R29" s="90"/>
      <c r="S29" s="90"/>
      <c r="T29" s="90"/>
      <c r="U29" s="91"/>
    </row>
    <row r="30" spans="1:21" x14ac:dyDescent="0.3">
      <c r="A30" s="30"/>
      <c r="B30" s="90"/>
      <c r="C30" s="90"/>
      <c r="D30" s="90"/>
      <c r="E30" s="90"/>
      <c r="F30" s="90"/>
      <c r="G30" s="90"/>
      <c r="H30" s="90"/>
      <c r="I30" s="90"/>
      <c r="J30" s="90"/>
      <c r="K30" s="90"/>
      <c r="L30" s="90"/>
      <c r="M30" s="90"/>
      <c r="N30" s="90"/>
      <c r="O30" s="90"/>
      <c r="P30" s="90"/>
      <c r="Q30" s="90"/>
      <c r="R30" s="90"/>
      <c r="S30" s="90"/>
      <c r="T30" s="90"/>
      <c r="U30" s="91"/>
    </row>
    <row r="31" spans="1:21" x14ac:dyDescent="0.3">
      <c r="A31" s="30"/>
      <c r="B31" s="90"/>
      <c r="C31" s="90"/>
      <c r="D31" s="90"/>
      <c r="E31" s="90"/>
      <c r="F31" s="90"/>
      <c r="G31" s="90"/>
      <c r="H31" s="90"/>
      <c r="I31" s="90"/>
      <c r="J31" s="90"/>
      <c r="K31" s="90"/>
      <c r="L31" s="90"/>
      <c r="M31" s="90"/>
      <c r="N31" s="90"/>
      <c r="O31" s="90"/>
      <c r="P31" s="90"/>
      <c r="Q31" s="90"/>
      <c r="R31" s="90"/>
      <c r="S31" s="90"/>
      <c r="T31" s="90"/>
      <c r="U31" s="91"/>
    </row>
    <row r="32" spans="1:21" x14ac:dyDescent="0.3">
      <c r="A32" s="30"/>
      <c r="B32" s="90"/>
      <c r="C32" s="90"/>
      <c r="D32" s="90"/>
      <c r="E32" s="90"/>
      <c r="F32" s="90"/>
      <c r="G32" s="90"/>
      <c r="H32" s="90"/>
      <c r="I32" s="90"/>
      <c r="J32" s="90"/>
      <c r="K32" s="90"/>
      <c r="L32" s="90"/>
      <c r="M32" s="90"/>
      <c r="N32" s="90"/>
      <c r="O32" s="90"/>
      <c r="P32" s="90"/>
      <c r="Q32" s="90"/>
      <c r="R32" s="90"/>
      <c r="S32" s="90"/>
      <c r="T32" s="90"/>
      <c r="U32" s="91"/>
    </row>
    <row r="33" spans="1:21" ht="16.2" x14ac:dyDescent="0.3">
      <c r="A33" s="17" t="s">
        <v>14</v>
      </c>
      <c r="B33" s="90" t="s">
        <v>63</v>
      </c>
      <c r="C33" s="90"/>
      <c r="D33" s="90"/>
      <c r="E33" s="90"/>
      <c r="F33" s="90"/>
      <c r="G33" s="90"/>
      <c r="H33" s="90"/>
      <c r="I33" s="90"/>
      <c r="J33" s="90"/>
      <c r="K33" s="90"/>
      <c r="L33" s="90"/>
      <c r="M33" s="90"/>
      <c r="N33" s="90"/>
      <c r="O33" s="90"/>
      <c r="P33" s="90"/>
      <c r="Q33" s="90"/>
      <c r="R33" s="90"/>
      <c r="S33" s="90"/>
      <c r="T33" s="90"/>
      <c r="U33" s="91"/>
    </row>
    <row r="34" spans="1:21" ht="16.2" x14ac:dyDescent="0.3">
      <c r="A34" s="17" t="s">
        <v>15</v>
      </c>
      <c r="B34" s="90" t="s">
        <v>18</v>
      </c>
      <c r="C34" s="90"/>
      <c r="D34" s="90"/>
      <c r="E34" s="90"/>
      <c r="F34" s="90"/>
      <c r="G34" s="90"/>
      <c r="H34" s="90"/>
      <c r="I34" s="90"/>
      <c r="J34" s="90"/>
      <c r="K34" s="90"/>
      <c r="L34" s="90"/>
      <c r="M34" s="90"/>
      <c r="N34" s="90"/>
      <c r="O34" s="90"/>
      <c r="P34" s="90"/>
      <c r="Q34" s="90"/>
      <c r="R34" s="90"/>
      <c r="S34" s="90"/>
      <c r="T34" s="90"/>
      <c r="U34" s="91"/>
    </row>
    <row r="35" spans="1:21" ht="16.2" x14ac:dyDescent="0.3">
      <c r="A35" s="17" t="s">
        <v>16</v>
      </c>
      <c r="B35" s="90" t="s">
        <v>19</v>
      </c>
      <c r="C35" s="90"/>
      <c r="D35" s="90"/>
      <c r="E35" s="90"/>
      <c r="F35" s="90"/>
      <c r="G35" s="90"/>
      <c r="H35" s="90"/>
      <c r="I35" s="90"/>
      <c r="J35" s="90"/>
      <c r="K35" s="90"/>
      <c r="L35" s="90"/>
      <c r="M35" s="90"/>
      <c r="N35" s="90"/>
      <c r="O35" s="90"/>
      <c r="P35" s="90"/>
      <c r="Q35" s="90"/>
      <c r="R35" s="90"/>
      <c r="S35" s="90"/>
      <c r="T35" s="90"/>
      <c r="U35" s="91"/>
    </row>
    <row r="36" spans="1:21" ht="16.2" x14ac:dyDescent="0.3">
      <c r="A36" s="31" t="s">
        <v>17</v>
      </c>
      <c r="B36" s="92" t="s">
        <v>20</v>
      </c>
      <c r="C36" s="92"/>
      <c r="D36" s="92"/>
      <c r="E36" s="92"/>
      <c r="F36" s="92"/>
      <c r="G36" s="92"/>
      <c r="H36" s="92"/>
      <c r="I36" s="92"/>
      <c r="J36" s="92"/>
      <c r="K36" s="92"/>
      <c r="L36" s="92"/>
      <c r="M36" s="92"/>
      <c r="N36" s="92"/>
      <c r="O36" s="92"/>
      <c r="P36" s="92"/>
      <c r="Q36" s="92"/>
      <c r="R36" s="92"/>
      <c r="S36" s="92"/>
      <c r="T36" s="92"/>
      <c r="U36" s="93"/>
    </row>
    <row r="37" spans="1:21" ht="16.2" x14ac:dyDescent="0.3">
      <c r="A37" s="32"/>
      <c r="B37" s="25"/>
      <c r="C37" s="25"/>
      <c r="D37" s="25"/>
      <c r="E37" s="25"/>
      <c r="F37" s="25"/>
      <c r="G37" s="25"/>
      <c r="H37" s="25"/>
      <c r="I37" s="25"/>
      <c r="J37" s="25"/>
      <c r="K37" s="25"/>
      <c r="L37" s="25"/>
      <c r="M37" s="25"/>
      <c r="N37" s="25"/>
      <c r="O37" s="25"/>
      <c r="P37" s="25"/>
      <c r="Q37" s="25"/>
      <c r="R37" s="25"/>
      <c r="S37" s="25"/>
      <c r="T37" s="25"/>
      <c r="U37" s="26"/>
    </row>
    <row r="38" spans="1:21" s="1" customFormat="1" x14ac:dyDescent="0.3">
      <c r="A38" s="22"/>
      <c r="B38" s="89" t="s">
        <v>0</v>
      </c>
      <c r="C38" s="89"/>
      <c r="D38" s="89"/>
      <c r="E38" s="89"/>
      <c r="F38" s="44"/>
      <c r="G38" s="56" t="s">
        <v>1</v>
      </c>
      <c r="H38" s="44"/>
      <c r="I38" s="89" t="s">
        <v>0</v>
      </c>
      <c r="J38" s="89"/>
      <c r="K38" s="89"/>
      <c r="L38" s="89"/>
      <c r="M38" s="44"/>
      <c r="N38" s="56" t="s">
        <v>1</v>
      </c>
      <c r="O38" s="44"/>
      <c r="P38" s="89" t="s">
        <v>0</v>
      </c>
      <c r="Q38" s="89"/>
      <c r="R38" s="89"/>
      <c r="S38" s="89"/>
      <c r="T38" s="44"/>
      <c r="U38" s="56" t="s">
        <v>1</v>
      </c>
    </row>
    <row r="39" spans="1:21" s="1" customFormat="1" x14ac:dyDescent="0.3">
      <c r="A39" s="22"/>
      <c r="B39" s="47">
        <v>41729</v>
      </c>
      <c r="C39" s="47">
        <v>41820</v>
      </c>
      <c r="D39" s="47">
        <v>41912</v>
      </c>
      <c r="E39" s="47">
        <v>42004</v>
      </c>
      <c r="F39" s="48"/>
      <c r="G39" s="47">
        <v>42004</v>
      </c>
      <c r="H39" s="48"/>
      <c r="I39" s="47">
        <v>42094</v>
      </c>
      <c r="J39" s="47">
        <v>42185</v>
      </c>
      <c r="K39" s="47">
        <v>42277</v>
      </c>
      <c r="L39" s="47">
        <v>42369</v>
      </c>
      <c r="M39" s="48"/>
      <c r="N39" s="47">
        <v>42369</v>
      </c>
      <c r="O39" s="48"/>
      <c r="P39" s="47">
        <v>42460</v>
      </c>
      <c r="Q39" s="47">
        <v>42551</v>
      </c>
      <c r="R39" s="47">
        <v>42643</v>
      </c>
      <c r="S39" s="47">
        <v>42735</v>
      </c>
      <c r="T39" s="48"/>
      <c r="U39" s="47">
        <v>42735</v>
      </c>
    </row>
    <row r="40" spans="1:21" x14ac:dyDescent="0.3">
      <c r="A40" s="6"/>
      <c r="B40" s="12"/>
      <c r="C40" s="12"/>
      <c r="D40" s="12"/>
      <c r="E40" s="12"/>
      <c r="F40" s="12"/>
      <c r="G40" s="12"/>
      <c r="H40" s="12"/>
      <c r="I40" s="12"/>
      <c r="J40" s="12"/>
      <c r="K40" s="12"/>
      <c r="L40" s="12"/>
      <c r="M40" s="12"/>
      <c r="N40" s="12"/>
      <c r="O40" s="12"/>
      <c r="P40" s="12"/>
      <c r="Q40" s="12"/>
      <c r="R40" s="12"/>
      <c r="S40" s="12"/>
      <c r="T40" s="12"/>
      <c r="U40" s="16"/>
    </row>
    <row r="41" spans="1:21" x14ac:dyDescent="0.3">
      <c r="A41" s="10" t="s">
        <v>26</v>
      </c>
      <c r="B41" s="12"/>
      <c r="C41" s="12"/>
      <c r="D41" s="12"/>
      <c r="E41" s="12"/>
      <c r="F41" s="12"/>
      <c r="G41" s="12"/>
      <c r="H41" s="12"/>
      <c r="I41" s="12"/>
      <c r="J41" s="12"/>
      <c r="K41" s="12"/>
      <c r="L41" s="12"/>
      <c r="M41" s="12"/>
      <c r="N41" s="12"/>
      <c r="O41" s="12"/>
      <c r="P41" s="12"/>
      <c r="Q41" s="12"/>
      <c r="R41" s="12"/>
      <c r="S41" s="12"/>
      <c r="T41" s="12"/>
      <c r="U41" s="16"/>
    </row>
    <row r="42" spans="1:21" x14ac:dyDescent="0.3">
      <c r="A42" s="6"/>
      <c r="B42" s="12"/>
      <c r="C42" s="12"/>
      <c r="D42" s="12"/>
      <c r="E42" s="12"/>
      <c r="F42" s="12"/>
      <c r="G42" s="12"/>
      <c r="H42" s="12"/>
      <c r="I42" s="12"/>
      <c r="J42" s="12"/>
      <c r="K42" s="12"/>
      <c r="L42" s="12"/>
      <c r="M42" s="12"/>
      <c r="N42" s="12"/>
      <c r="O42" s="12"/>
      <c r="P42" s="12"/>
      <c r="Q42" s="12"/>
      <c r="R42" s="12"/>
      <c r="S42" s="12"/>
      <c r="T42" s="12"/>
      <c r="U42" s="16"/>
    </row>
    <row r="43" spans="1:21" x14ac:dyDescent="0.3">
      <c r="A43" s="6" t="s">
        <v>46</v>
      </c>
      <c r="B43" s="7">
        <v>602280</v>
      </c>
      <c r="C43" s="7">
        <v>717863</v>
      </c>
      <c r="D43" s="7">
        <v>646903</v>
      </c>
      <c r="E43" s="7">
        <v>659944</v>
      </c>
      <c r="F43" s="7"/>
      <c r="G43" s="7">
        <f>SUM(B43:E43)</f>
        <v>2626990</v>
      </c>
      <c r="H43" s="12"/>
      <c r="I43" s="7">
        <v>645398</v>
      </c>
      <c r="J43" s="7">
        <v>799932</v>
      </c>
      <c r="K43" s="7">
        <v>700056</v>
      </c>
      <c r="L43" s="7">
        <v>707223</v>
      </c>
      <c r="M43" s="7"/>
      <c r="N43" s="7">
        <f>SUM(I43:L43)</f>
        <v>2852609</v>
      </c>
      <c r="O43" s="12"/>
      <c r="P43" s="7">
        <v>704869</v>
      </c>
      <c r="Q43" s="7">
        <v>744404</v>
      </c>
      <c r="R43" s="7">
        <v>768574</v>
      </c>
      <c r="S43" s="7">
        <v>700918</v>
      </c>
      <c r="T43" s="7"/>
      <c r="U43" s="9">
        <f>SUM(P43:S43)</f>
        <v>2918765</v>
      </c>
    </row>
    <row r="44" spans="1:21" ht="16.2" x14ac:dyDescent="0.3">
      <c r="A44" s="14" t="s">
        <v>27</v>
      </c>
      <c r="B44" s="33">
        <f>B25/B43</f>
        <v>0.22561433220429036</v>
      </c>
      <c r="C44" s="33">
        <f>C25/C43</f>
        <v>0.2373433370991401</v>
      </c>
      <c r="D44" s="33">
        <f>D25/D43</f>
        <v>0.22377543464785293</v>
      </c>
      <c r="E44" s="33">
        <f>E25/E43</f>
        <v>0.24952571733359194</v>
      </c>
      <c r="F44" s="33"/>
      <c r="G44" s="33">
        <f>G25/G43</f>
        <v>0.23437356061500045</v>
      </c>
      <c r="H44" s="12"/>
      <c r="I44" s="33">
        <f>I25/I43</f>
        <v>0.23920898422368833</v>
      </c>
      <c r="J44" s="33">
        <f>J25/J43</f>
        <v>0.24314316716920939</v>
      </c>
      <c r="K44" s="33">
        <f>K25/K43</f>
        <v>0.22733467036922761</v>
      </c>
      <c r="L44" s="33">
        <f>L25/L43</f>
        <v>0.24709603618660592</v>
      </c>
      <c r="M44" s="33"/>
      <c r="N44" s="33">
        <f>N25/N43</f>
        <v>0.23935351813024497</v>
      </c>
      <c r="O44" s="12"/>
      <c r="P44" s="33">
        <f>P25/P43</f>
        <v>0.26195931442580112</v>
      </c>
      <c r="Q44" s="33">
        <f>Q25/Q43</f>
        <v>0.22621452866991579</v>
      </c>
      <c r="R44" s="33">
        <f>R25/R43</f>
        <v>0.2405636932813236</v>
      </c>
      <c r="S44" s="33">
        <f>S25/S43</f>
        <v>0.23992820843522353</v>
      </c>
      <c r="T44" s="33"/>
      <c r="U44" s="34">
        <f>U25/U43</f>
        <v>0.24191841412378182</v>
      </c>
    </row>
    <row r="45" spans="1:21" x14ac:dyDescent="0.3">
      <c r="A45" s="6"/>
      <c r="B45" s="12"/>
      <c r="C45" s="12"/>
      <c r="D45" s="12"/>
      <c r="E45" s="12"/>
      <c r="F45" s="12"/>
      <c r="G45" s="12"/>
      <c r="H45" s="12"/>
      <c r="I45" s="12"/>
      <c r="J45" s="12"/>
      <c r="K45" s="12"/>
      <c r="L45" s="12"/>
      <c r="M45" s="12"/>
      <c r="N45" s="12"/>
      <c r="O45" s="12"/>
      <c r="P45" s="12"/>
      <c r="Q45" s="12"/>
      <c r="R45" s="12"/>
      <c r="S45" s="12"/>
      <c r="T45" s="12"/>
      <c r="U45" s="16"/>
    </row>
    <row r="46" spans="1:21" ht="16.2" x14ac:dyDescent="0.3">
      <c r="A46" s="31" t="s">
        <v>28</v>
      </c>
      <c r="B46" s="94" t="s">
        <v>55</v>
      </c>
      <c r="C46" s="94"/>
      <c r="D46" s="94"/>
      <c r="E46" s="94"/>
      <c r="F46" s="94"/>
      <c r="G46" s="94"/>
      <c r="H46" s="94"/>
      <c r="I46" s="94"/>
      <c r="J46" s="94"/>
      <c r="K46" s="94"/>
      <c r="L46" s="94"/>
      <c r="M46" s="94"/>
      <c r="N46" s="94"/>
      <c r="O46" s="94"/>
      <c r="P46" s="94"/>
      <c r="Q46" s="94"/>
      <c r="R46" s="94"/>
      <c r="S46" s="94"/>
      <c r="T46" s="94"/>
      <c r="U46" s="95"/>
    </row>
    <row r="47" spans="1:21" x14ac:dyDescent="0.3">
      <c r="A47" s="24"/>
      <c r="B47" s="38"/>
      <c r="C47" s="38"/>
      <c r="D47" s="38"/>
      <c r="E47" s="38"/>
      <c r="F47" s="38"/>
      <c r="G47" s="38"/>
      <c r="H47" s="38"/>
      <c r="I47" s="38"/>
      <c r="J47" s="38"/>
      <c r="K47" s="38"/>
      <c r="L47" s="38"/>
      <c r="M47" s="38"/>
      <c r="N47" s="38"/>
      <c r="O47" s="38"/>
      <c r="P47" s="38"/>
      <c r="Q47" s="38"/>
      <c r="R47" s="38"/>
      <c r="S47" s="38"/>
      <c r="T47" s="38"/>
      <c r="U47" s="39"/>
    </row>
    <row r="48" spans="1:21" s="1" customFormat="1" x14ac:dyDescent="0.3">
      <c r="A48" s="22"/>
      <c r="B48" s="89" t="s">
        <v>0</v>
      </c>
      <c r="C48" s="89"/>
      <c r="D48" s="89"/>
      <c r="E48" s="89"/>
      <c r="F48" s="44"/>
      <c r="G48" s="56" t="s">
        <v>1</v>
      </c>
      <c r="H48" s="44"/>
      <c r="I48" s="89" t="s">
        <v>0</v>
      </c>
      <c r="J48" s="89"/>
      <c r="K48" s="89"/>
      <c r="L48" s="89"/>
      <c r="M48" s="44"/>
      <c r="N48" s="56" t="s">
        <v>1</v>
      </c>
      <c r="O48" s="44"/>
      <c r="P48" s="12"/>
      <c r="Q48" s="12"/>
      <c r="R48" s="12"/>
      <c r="S48" s="12"/>
      <c r="T48" s="12"/>
      <c r="U48" s="16"/>
    </row>
    <row r="49" spans="1:21" s="1" customFormat="1" x14ac:dyDescent="0.3">
      <c r="A49" s="22"/>
      <c r="B49" s="47">
        <v>42094</v>
      </c>
      <c r="C49" s="47">
        <v>42185</v>
      </c>
      <c r="D49" s="47">
        <v>42277</v>
      </c>
      <c r="E49" s="47">
        <v>42369</v>
      </c>
      <c r="F49" s="48"/>
      <c r="G49" s="47">
        <v>42369</v>
      </c>
      <c r="H49" s="48"/>
      <c r="I49" s="47">
        <v>42460</v>
      </c>
      <c r="J49" s="47">
        <v>42551</v>
      </c>
      <c r="K49" s="47">
        <v>42643</v>
      </c>
      <c r="L49" s="47">
        <v>42735</v>
      </c>
      <c r="M49" s="48"/>
      <c r="N49" s="47">
        <v>42735</v>
      </c>
      <c r="O49" s="48"/>
      <c r="P49" s="12"/>
      <c r="Q49" s="12"/>
      <c r="R49" s="12"/>
      <c r="S49" s="12"/>
      <c r="T49" s="12"/>
      <c r="U49" s="16"/>
    </row>
    <row r="50" spans="1:21" x14ac:dyDescent="0.3">
      <c r="A50" s="6"/>
      <c r="B50" s="12"/>
      <c r="C50" s="12"/>
      <c r="D50" s="12"/>
      <c r="E50" s="12"/>
      <c r="F50" s="12"/>
      <c r="G50" s="12"/>
      <c r="H50" s="12"/>
      <c r="I50" s="12"/>
      <c r="J50" s="12"/>
      <c r="K50" s="12"/>
      <c r="L50" s="12"/>
      <c r="M50" s="12"/>
      <c r="N50" s="12"/>
      <c r="O50" s="12"/>
      <c r="P50" s="12"/>
      <c r="Q50" s="12"/>
      <c r="R50" s="12"/>
      <c r="S50" s="12"/>
      <c r="T50" s="12"/>
      <c r="U50" s="16"/>
    </row>
    <row r="51" spans="1:21" ht="16.2" x14ac:dyDescent="0.3">
      <c r="A51" s="10" t="s">
        <v>66</v>
      </c>
      <c r="B51" s="12"/>
      <c r="C51" s="12"/>
      <c r="D51" s="12"/>
      <c r="E51" s="12"/>
      <c r="F51" s="12"/>
      <c r="G51" s="12"/>
      <c r="H51" s="12"/>
      <c r="I51" s="12"/>
      <c r="J51" s="12"/>
      <c r="K51" s="12"/>
      <c r="L51" s="12"/>
      <c r="M51" s="12"/>
      <c r="N51" s="12"/>
      <c r="O51" s="12"/>
      <c r="P51" s="12"/>
      <c r="Q51" s="12"/>
      <c r="R51" s="12"/>
      <c r="S51" s="12"/>
      <c r="T51" s="12"/>
      <c r="U51" s="16"/>
    </row>
    <row r="52" spans="1:21" x14ac:dyDescent="0.3">
      <c r="A52" s="6"/>
      <c r="B52" s="12"/>
      <c r="C52" s="12"/>
      <c r="D52" s="12"/>
      <c r="E52" s="12"/>
      <c r="F52" s="12"/>
      <c r="G52" s="12"/>
      <c r="H52" s="12"/>
      <c r="I52" s="12"/>
      <c r="J52" s="12"/>
      <c r="K52" s="12"/>
      <c r="L52" s="12"/>
      <c r="M52" s="12"/>
      <c r="N52" s="12"/>
      <c r="O52" s="12"/>
      <c r="P52" s="12"/>
      <c r="Q52" s="12"/>
      <c r="R52" s="12"/>
      <c r="S52" s="12"/>
      <c r="T52" s="12"/>
      <c r="U52" s="16"/>
    </row>
    <row r="53" spans="1:21" x14ac:dyDescent="0.3">
      <c r="A53" s="6" t="s">
        <v>39</v>
      </c>
      <c r="B53" s="12"/>
      <c r="C53" s="12"/>
      <c r="D53" s="12"/>
      <c r="E53" s="12"/>
      <c r="F53" s="12"/>
      <c r="G53" s="12"/>
      <c r="H53" s="12"/>
      <c r="I53" s="12"/>
      <c r="J53" s="12"/>
      <c r="K53" s="12"/>
      <c r="L53" s="12"/>
      <c r="M53" s="12"/>
      <c r="N53" s="12"/>
      <c r="O53" s="12"/>
      <c r="P53" s="12"/>
      <c r="Q53" s="12"/>
      <c r="R53" s="12"/>
      <c r="S53" s="12"/>
      <c r="T53" s="12"/>
      <c r="U53" s="16"/>
    </row>
    <row r="54" spans="1:21" x14ac:dyDescent="0.3">
      <c r="A54" s="6"/>
      <c r="B54" s="12"/>
      <c r="C54" s="12"/>
      <c r="D54" s="12"/>
      <c r="E54" s="12"/>
      <c r="F54" s="12"/>
      <c r="G54" s="12"/>
      <c r="H54" s="12"/>
      <c r="I54" s="12"/>
      <c r="J54" s="12"/>
      <c r="K54" s="12"/>
      <c r="L54" s="12"/>
      <c r="M54" s="12"/>
      <c r="N54" s="12"/>
      <c r="O54" s="12"/>
      <c r="P54" s="12"/>
      <c r="Q54" s="12"/>
      <c r="R54" s="12"/>
      <c r="S54" s="12"/>
      <c r="T54" s="12"/>
      <c r="U54" s="16"/>
    </row>
    <row r="55" spans="1:21" x14ac:dyDescent="0.3">
      <c r="A55" s="28" t="s">
        <v>29</v>
      </c>
      <c r="B55" s="15">
        <v>104.9</v>
      </c>
      <c r="C55" s="15">
        <v>127.29999999999998</v>
      </c>
      <c r="D55" s="15">
        <v>113.60000000000002</v>
      </c>
      <c r="E55" s="15">
        <v>81.699999999999989</v>
      </c>
      <c r="F55" s="15"/>
      <c r="G55" s="15">
        <f>SUM(B55:E55)</f>
        <v>427.5</v>
      </c>
      <c r="H55" s="35"/>
      <c r="I55" s="15">
        <v>98.3</v>
      </c>
      <c r="J55" s="15">
        <v>110.8</v>
      </c>
      <c r="K55" s="15">
        <v>118.00000000000003</v>
      </c>
      <c r="L55" s="15">
        <v>83.1</v>
      </c>
      <c r="M55" s="12"/>
      <c r="N55" s="15">
        <f>SUM(I55:L55)</f>
        <v>410.20000000000005</v>
      </c>
      <c r="O55" s="35"/>
      <c r="P55" s="12"/>
      <c r="Q55" s="12"/>
      <c r="R55" s="12"/>
      <c r="S55" s="12"/>
      <c r="T55" s="12"/>
      <c r="U55" s="16"/>
    </row>
    <row r="56" spans="1:21" x14ac:dyDescent="0.3">
      <c r="A56" s="28" t="s">
        <v>30</v>
      </c>
      <c r="B56" s="36">
        <v>54.8</v>
      </c>
      <c r="C56" s="36">
        <v>64.600000000000009</v>
      </c>
      <c r="D56" s="36">
        <v>61.699999999999989</v>
      </c>
      <c r="E56" s="36">
        <v>46.200000000000017</v>
      </c>
      <c r="F56" s="15"/>
      <c r="G56" s="36">
        <f t="shared" ref="G56:G57" si="8">SUM(B56:E56)</f>
        <v>227.3</v>
      </c>
      <c r="H56" s="36"/>
      <c r="I56" s="36">
        <v>53.8</v>
      </c>
      <c r="J56" s="36">
        <v>59.8</v>
      </c>
      <c r="K56" s="36">
        <v>63.900000000000006</v>
      </c>
      <c r="L56" s="36">
        <v>48</v>
      </c>
      <c r="M56" s="12"/>
      <c r="N56" s="36">
        <f t="shared" ref="N56:N57" si="9">SUM(I56:L56)</f>
        <v>225.5</v>
      </c>
      <c r="O56" s="36"/>
      <c r="P56" s="12"/>
      <c r="Q56" s="12"/>
      <c r="R56" s="12"/>
      <c r="S56" s="12"/>
      <c r="T56" s="12"/>
      <c r="U56" s="16"/>
    </row>
    <row r="57" spans="1:21" x14ac:dyDescent="0.3">
      <c r="A57" s="28" t="s">
        <v>31</v>
      </c>
      <c r="B57" s="36">
        <v>14.6</v>
      </c>
      <c r="C57" s="36">
        <v>19.600000000000001</v>
      </c>
      <c r="D57" s="36">
        <v>19.199999999999996</v>
      </c>
      <c r="E57" s="36">
        <v>20.500000000000007</v>
      </c>
      <c r="F57" s="15"/>
      <c r="G57" s="36">
        <f t="shared" si="8"/>
        <v>73.900000000000006</v>
      </c>
      <c r="H57" s="36"/>
      <c r="I57" s="36">
        <v>12.1</v>
      </c>
      <c r="J57" s="36">
        <v>17</v>
      </c>
      <c r="K57" s="36">
        <v>17.600000000000001</v>
      </c>
      <c r="L57" s="36">
        <v>19.2</v>
      </c>
      <c r="M57" s="12"/>
      <c r="N57" s="36">
        <f t="shared" si="9"/>
        <v>65.900000000000006</v>
      </c>
      <c r="O57" s="36"/>
      <c r="P57" s="12"/>
      <c r="Q57" s="12"/>
      <c r="R57" s="12"/>
      <c r="S57" s="12"/>
      <c r="T57" s="12"/>
      <c r="U57" s="16"/>
    </row>
    <row r="58" spans="1:21" ht="15" thickBot="1" x14ac:dyDescent="0.35">
      <c r="A58" s="14" t="s">
        <v>32</v>
      </c>
      <c r="B58" s="4">
        <f>SUM(B55:B57)</f>
        <v>174.29999999999998</v>
      </c>
      <c r="C58" s="4">
        <f t="shared" ref="C58:E58" si="10">SUM(C55:C57)</f>
        <v>211.49999999999997</v>
      </c>
      <c r="D58" s="4">
        <f t="shared" si="10"/>
        <v>194.5</v>
      </c>
      <c r="E58" s="4">
        <f t="shared" si="10"/>
        <v>148.4</v>
      </c>
      <c r="F58" s="15"/>
      <c r="G58" s="4">
        <f t="shared" ref="G58" si="11">SUM(G55:G57)</f>
        <v>728.69999999999993</v>
      </c>
      <c r="H58" s="35"/>
      <c r="I58" s="4">
        <f t="shared" ref="I58:L58" si="12">SUM(I55:I57)</f>
        <v>164.2</v>
      </c>
      <c r="J58" s="4">
        <f t="shared" si="12"/>
        <v>187.6</v>
      </c>
      <c r="K58" s="4">
        <f t="shared" si="12"/>
        <v>199.50000000000003</v>
      </c>
      <c r="L58" s="4">
        <f t="shared" si="12"/>
        <v>150.29999999999998</v>
      </c>
      <c r="M58" s="12"/>
      <c r="N58" s="4">
        <f t="shared" ref="N58" si="13">SUM(N55:N57)</f>
        <v>701.6</v>
      </c>
      <c r="O58" s="35"/>
      <c r="P58" s="12"/>
      <c r="Q58" s="12"/>
      <c r="R58" s="12"/>
      <c r="S58" s="12"/>
      <c r="T58" s="12"/>
      <c r="U58" s="16"/>
    </row>
    <row r="59" spans="1:21" ht="15" thickTop="1" x14ac:dyDescent="0.3">
      <c r="A59" s="6"/>
      <c r="B59" s="12"/>
      <c r="C59" s="12"/>
      <c r="D59" s="12"/>
      <c r="E59" s="12"/>
      <c r="F59" s="15"/>
      <c r="G59" s="12"/>
      <c r="H59" s="12"/>
      <c r="I59" s="12"/>
      <c r="J59" s="12"/>
      <c r="K59" s="12"/>
      <c r="L59" s="12"/>
      <c r="M59" s="12"/>
      <c r="N59" s="12"/>
      <c r="O59" s="12"/>
      <c r="P59" s="12"/>
      <c r="Q59" s="12"/>
      <c r="R59" s="12"/>
      <c r="S59" s="12"/>
      <c r="T59" s="12"/>
      <c r="U59" s="16"/>
    </row>
    <row r="60" spans="1:21" x14ac:dyDescent="0.3">
      <c r="A60" s="28" t="s">
        <v>33</v>
      </c>
      <c r="B60" s="15">
        <v>47.699999999999996</v>
      </c>
      <c r="C60" s="15">
        <v>62.1</v>
      </c>
      <c r="D60" s="15">
        <v>54.600000000000009</v>
      </c>
      <c r="E60" s="15">
        <v>36.900000000000006</v>
      </c>
      <c r="F60" s="15"/>
      <c r="G60" s="15">
        <f>SUM(B60:E60)</f>
        <v>201.3</v>
      </c>
      <c r="H60" s="12"/>
      <c r="I60" s="15">
        <v>45.3</v>
      </c>
      <c r="J60" s="15">
        <v>53.400000000000006</v>
      </c>
      <c r="K60" s="15">
        <v>56.2</v>
      </c>
      <c r="L60" s="15">
        <v>38.9</v>
      </c>
      <c r="M60" s="12"/>
      <c r="N60" s="15">
        <f t="shared" ref="N60:N64" si="14">SUM(I60:L60)</f>
        <v>193.8</v>
      </c>
      <c r="O60" s="12"/>
      <c r="P60" s="12"/>
      <c r="Q60" s="12"/>
      <c r="R60" s="12"/>
      <c r="S60" s="12"/>
      <c r="T60" s="12"/>
      <c r="U60" s="16"/>
    </row>
    <row r="61" spans="1:21" x14ac:dyDescent="0.3">
      <c r="A61" s="28" t="s">
        <v>34</v>
      </c>
      <c r="B61" s="36">
        <v>11.5</v>
      </c>
      <c r="C61" s="36">
        <v>14.5</v>
      </c>
      <c r="D61" s="36">
        <v>13.100000000000001</v>
      </c>
      <c r="E61" s="36">
        <v>9.7999999999999972</v>
      </c>
      <c r="F61" s="36"/>
      <c r="G61" s="36">
        <f t="shared" ref="G61:G64" si="15">SUM(B61:E61)</f>
        <v>48.9</v>
      </c>
      <c r="H61" s="12"/>
      <c r="I61" s="36">
        <v>11</v>
      </c>
      <c r="J61" s="36">
        <v>12.399999999999999</v>
      </c>
      <c r="K61" s="36">
        <v>13.700000000000003</v>
      </c>
      <c r="L61" s="36">
        <v>10.1</v>
      </c>
      <c r="M61" s="12"/>
      <c r="N61" s="36">
        <f t="shared" si="14"/>
        <v>47.2</v>
      </c>
      <c r="O61" s="12"/>
      <c r="P61" s="12"/>
      <c r="Q61" s="12"/>
      <c r="R61" s="12"/>
      <c r="S61" s="12"/>
      <c r="T61" s="12"/>
      <c r="U61" s="16"/>
    </row>
    <row r="62" spans="1:21" x14ac:dyDescent="0.3">
      <c r="A62" s="28" t="s">
        <v>35</v>
      </c>
      <c r="B62" s="36">
        <v>17.7</v>
      </c>
      <c r="C62" s="36">
        <v>19.7</v>
      </c>
      <c r="D62" s="36">
        <v>19.5</v>
      </c>
      <c r="E62" s="36">
        <v>17.300000000000004</v>
      </c>
      <c r="F62" s="36"/>
      <c r="G62" s="36">
        <f t="shared" si="15"/>
        <v>74.2</v>
      </c>
      <c r="H62" s="12"/>
      <c r="I62" s="36">
        <v>16.399999999999999</v>
      </c>
      <c r="J62" s="36">
        <v>23.1</v>
      </c>
      <c r="K62" s="36">
        <v>21.200000000000003</v>
      </c>
      <c r="L62" s="36">
        <v>16.899999999999999</v>
      </c>
      <c r="M62" s="36"/>
      <c r="N62" s="36">
        <f t="shared" si="14"/>
        <v>77.599999999999994</v>
      </c>
      <c r="O62" s="12"/>
      <c r="P62" s="12"/>
      <c r="Q62" s="12"/>
      <c r="R62" s="12"/>
      <c r="S62" s="12"/>
      <c r="T62" s="12"/>
      <c r="U62" s="16"/>
    </row>
    <row r="63" spans="1:21" x14ac:dyDescent="0.3">
      <c r="A63" s="28" t="s">
        <v>36</v>
      </c>
      <c r="B63" s="36">
        <v>19.899999999999999</v>
      </c>
      <c r="C63" s="36">
        <v>22.800000000000004</v>
      </c>
      <c r="D63" s="36">
        <v>20.799999999999997</v>
      </c>
      <c r="E63" s="36">
        <v>16.799999999999997</v>
      </c>
      <c r="F63" s="36"/>
      <c r="G63" s="36">
        <f t="shared" si="15"/>
        <v>80.3</v>
      </c>
      <c r="H63" s="12"/>
      <c r="I63" s="36">
        <v>18.899999999999999</v>
      </c>
      <c r="J63" s="36">
        <v>21</v>
      </c>
      <c r="K63" s="36">
        <v>22.300000000000004</v>
      </c>
      <c r="L63" s="36">
        <v>18.399999999999999</v>
      </c>
      <c r="M63" s="36"/>
      <c r="N63" s="36">
        <f t="shared" si="14"/>
        <v>80.599999999999994</v>
      </c>
      <c r="O63" s="12"/>
      <c r="P63" s="12"/>
      <c r="Q63" s="12"/>
      <c r="R63" s="12"/>
      <c r="S63" s="12"/>
      <c r="T63" s="12"/>
      <c r="U63" s="16"/>
    </row>
    <row r="64" spans="1:21" x14ac:dyDescent="0.3">
      <c r="A64" s="28" t="s">
        <v>37</v>
      </c>
      <c r="B64" s="36">
        <v>24.1</v>
      </c>
      <c r="C64" s="36">
        <v>28.699999999999996</v>
      </c>
      <c r="D64" s="36">
        <v>27.200000000000003</v>
      </c>
      <c r="E64" s="36">
        <v>24</v>
      </c>
      <c r="F64" s="36"/>
      <c r="G64" s="36">
        <f t="shared" si="15"/>
        <v>104</v>
      </c>
      <c r="H64" s="12"/>
      <c r="I64" s="36">
        <v>22.6</v>
      </c>
      <c r="J64" s="36">
        <v>26.799999999999997</v>
      </c>
      <c r="K64" s="36">
        <v>28.1</v>
      </c>
      <c r="L64" s="36">
        <v>27.5</v>
      </c>
      <c r="M64" s="36"/>
      <c r="N64" s="36">
        <f t="shared" si="14"/>
        <v>105</v>
      </c>
      <c r="O64" s="12"/>
      <c r="P64" s="12"/>
      <c r="Q64" s="12"/>
      <c r="R64" s="12"/>
      <c r="S64" s="12"/>
      <c r="T64" s="12"/>
      <c r="U64" s="16"/>
    </row>
    <row r="65" spans="1:22" x14ac:dyDescent="0.3">
      <c r="A65" s="6"/>
      <c r="B65" s="12"/>
      <c r="C65" s="12"/>
      <c r="D65" s="12"/>
      <c r="E65" s="12"/>
      <c r="F65" s="12"/>
      <c r="G65" s="12"/>
      <c r="H65" s="12"/>
      <c r="I65" s="12"/>
      <c r="J65" s="12"/>
      <c r="K65" s="12"/>
      <c r="L65" s="12"/>
      <c r="M65" s="12"/>
      <c r="N65" s="12"/>
      <c r="O65" s="12"/>
      <c r="P65" s="12"/>
      <c r="Q65" s="12"/>
      <c r="R65" s="12"/>
      <c r="S65" s="12"/>
      <c r="T65" s="12"/>
      <c r="U65" s="16"/>
    </row>
    <row r="66" spans="1:22" ht="16.2" x14ac:dyDescent="0.3">
      <c r="A66" s="6" t="s">
        <v>40</v>
      </c>
      <c r="B66" s="12"/>
      <c r="C66" s="12"/>
      <c r="D66" s="12"/>
      <c r="E66" s="12"/>
      <c r="F66" s="12"/>
      <c r="G66" s="12"/>
      <c r="H66" s="12"/>
      <c r="I66" s="12"/>
      <c r="J66" s="12"/>
      <c r="K66" s="12"/>
      <c r="L66" s="12"/>
      <c r="M66" s="12"/>
      <c r="N66" s="12"/>
      <c r="O66" s="12"/>
      <c r="P66" s="12"/>
      <c r="Q66" s="12"/>
      <c r="R66" s="12"/>
      <c r="S66" s="12"/>
      <c r="T66" s="12"/>
      <c r="U66" s="16"/>
    </row>
    <row r="67" spans="1:22" x14ac:dyDescent="0.3">
      <c r="A67" s="6"/>
      <c r="B67" s="12"/>
      <c r="C67" s="12"/>
      <c r="D67" s="12"/>
      <c r="E67" s="12"/>
      <c r="F67" s="12"/>
      <c r="G67" s="12"/>
      <c r="H67" s="12"/>
      <c r="I67" s="12"/>
      <c r="J67" s="12"/>
      <c r="K67" s="12"/>
      <c r="L67" s="12"/>
      <c r="M67" s="12"/>
      <c r="N67" s="12"/>
      <c r="O67" s="12"/>
      <c r="P67" s="12"/>
      <c r="Q67" s="12"/>
      <c r="R67" s="12"/>
      <c r="S67" s="12"/>
      <c r="T67" s="12"/>
      <c r="U67" s="16"/>
    </row>
    <row r="68" spans="1:22" x14ac:dyDescent="0.3">
      <c r="A68" s="28" t="s">
        <v>29</v>
      </c>
      <c r="B68" s="15"/>
      <c r="C68" s="15"/>
      <c r="D68" s="15"/>
      <c r="E68" s="15"/>
      <c r="F68" s="15"/>
      <c r="G68" s="15"/>
      <c r="H68" s="35"/>
      <c r="I68" s="15">
        <v>132</v>
      </c>
      <c r="J68" s="15">
        <v>134.9</v>
      </c>
      <c r="K68" s="15">
        <v>132.70000000000005</v>
      </c>
      <c r="L68" s="15">
        <v>83.8</v>
      </c>
      <c r="M68" s="15"/>
      <c r="N68" s="15">
        <f t="shared" ref="N68:N70" si="16">SUM(I68:L68)</f>
        <v>483.40000000000003</v>
      </c>
      <c r="O68" s="35"/>
      <c r="P68" s="12"/>
      <c r="Q68" s="12"/>
      <c r="R68" s="12"/>
      <c r="S68" s="12"/>
      <c r="T68" s="12"/>
      <c r="U68" s="16"/>
    </row>
    <row r="69" spans="1:22" x14ac:dyDescent="0.3">
      <c r="A69" s="28" t="s">
        <v>30</v>
      </c>
      <c r="B69" s="15"/>
      <c r="C69" s="15"/>
      <c r="D69" s="15"/>
      <c r="E69" s="15"/>
      <c r="F69" s="15"/>
      <c r="G69" s="15"/>
      <c r="H69" s="36"/>
      <c r="I69" s="36">
        <v>71.099999999999994</v>
      </c>
      <c r="J69" s="36">
        <v>72.2</v>
      </c>
      <c r="K69" s="36">
        <v>71.299999999999983</v>
      </c>
      <c r="L69" s="36">
        <v>48.6</v>
      </c>
      <c r="M69" s="36"/>
      <c r="N69" s="36">
        <f t="shared" si="16"/>
        <v>263.2</v>
      </c>
      <c r="O69" s="36"/>
      <c r="P69" s="12"/>
      <c r="Q69" s="12"/>
      <c r="R69" s="12"/>
      <c r="S69" s="12"/>
      <c r="T69" s="12"/>
      <c r="U69" s="16"/>
    </row>
    <row r="70" spans="1:22" x14ac:dyDescent="0.3">
      <c r="A70" s="28" t="s">
        <v>31</v>
      </c>
      <c r="B70" s="15"/>
      <c r="C70" s="15"/>
      <c r="D70" s="15"/>
      <c r="E70" s="15"/>
      <c r="F70" s="15"/>
      <c r="G70" s="15"/>
      <c r="H70" s="36"/>
      <c r="I70" s="36">
        <v>16.2</v>
      </c>
      <c r="J70" s="36">
        <v>20.6</v>
      </c>
      <c r="K70" s="36">
        <v>19.600000000000001</v>
      </c>
      <c r="L70" s="36">
        <v>19.600000000000001</v>
      </c>
      <c r="M70" s="36"/>
      <c r="N70" s="36">
        <f t="shared" si="16"/>
        <v>76</v>
      </c>
      <c r="O70" s="36"/>
      <c r="P70" s="12"/>
      <c r="Q70" s="12"/>
      <c r="R70" s="12"/>
      <c r="S70" s="12"/>
      <c r="T70" s="12"/>
      <c r="U70" s="16"/>
    </row>
    <row r="71" spans="1:22" ht="15" thickBot="1" x14ac:dyDescent="0.35">
      <c r="A71" s="14" t="s">
        <v>32</v>
      </c>
      <c r="B71" s="15"/>
      <c r="C71" s="15"/>
      <c r="D71" s="15"/>
      <c r="E71" s="15"/>
      <c r="F71" s="15"/>
      <c r="G71" s="15"/>
      <c r="H71" s="35"/>
      <c r="I71" s="4">
        <f t="shared" ref="I71:L71" si="17">SUM(I68:I70)</f>
        <v>219.29999999999998</v>
      </c>
      <c r="J71" s="4">
        <f t="shared" si="17"/>
        <v>227.70000000000002</v>
      </c>
      <c r="K71" s="4">
        <f t="shared" si="17"/>
        <v>223.60000000000002</v>
      </c>
      <c r="L71" s="4">
        <f t="shared" si="17"/>
        <v>152</v>
      </c>
      <c r="M71" s="4"/>
      <c r="N71" s="4">
        <f>SUM(N68:N70)</f>
        <v>822.6</v>
      </c>
      <c r="O71" s="35"/>
      <c r="P71" s="12"/>
      <c r="Q71" s="12"/>
      <c r="R71" s="12"/>
      <c r="S71" s="12"/>
      <c r="T71" s="12"/>
      <c r="U71" s="16"/>
    </row>
    <row r="72" spans="1:22" ht="15" thickTop="1" x14ac:dyDescent="0.3">
      <c r="A72" s="6"/>
      <c r="B72" s="15"/>
      <c r="C72" s="15"/>
      <c r="D72" s="15"/>
      <c r="E72" s="15"/>
      <c r="F72" s="15"/>
      <c r="G72" s="15"/>
      <c r="H72" s="12"/>
      <c r="I72" s="12"/>
      <c r="J72" s="12"/>
      <c r="K72" s="12"/>
      <c r="L72" s="12"/>
      <c r="M72" s="12"/>
      <c r="N72" s="12"/>
      <c r="O72" s="12"/>
      <c r="P72" s="12"/>
      <c r="Q72" s="12"/>
      <c r="R72" s="12"/>
      <c r="S72" s="12"/>
      <c r="T72" s="12"/>
      <c r="U72" s="16"/>
    </row>
    <row r="73" spans="1:22" x14ac:dyDescent="0.3">
      <c r="A73" s="28" t="s">
        <v>33</v>
      </c>
      <c r="B73" s="15"/>
      <c r="C73" s="15"/>
      <c r="D73" s="15"/>
      <c r="E73" s="15"/>
      <c r="F73" s="15"/>
      <c r="G73" s="15"/>
      <c r="H73" s="12"/>
      <c r="I73" s="15">
        <v>60.8</v>
      </c>
      <c r="J73" s="15">
        <v>65.2</v>
      </c>
      <c r="K73" s="15">
        <v>63.5</v>
      </c>
      <c r="L73" s="15">
        <v>39</v>
      </c>
      <c r="M73" s="15"/>
      <c r="N73" s="15">
        <f>SUM(I73:L73)</f>
        <v>228.5</v>
      </c>
      <c r="O73" s="12"/>
      <c r="P73" s="12"/>
      <c r="Q73" s="12"/>
      <c r="R73" s="12"/>
      <c r="S73" s="12"/>
      <c r="T73" s="12"/>
      <c r="U73" s="16"/>
    </row>
    <row r="74" spans="1:22" x14ac:dyDescent="0.3">
      <c r="A74" s="28" t="s">
        <v>34</v>
      </c>
      <c r="B74" s="36"/>
      <c r="C74" s="36"/>
      <c r="D74" s="36"/>
      <c r="E74" s="36"/>
      <c r="F74" s="36"/>
      <c r="G74" s="36"/>
      <c r="H74" s="12"/>
      <c r="I74" s="36">
        <v>14.6</v>
      </c>
      <c r="J74" s="36">
        <v>15</v>
      </c>
      <c r="K74" s="36">
        <v>15.100000000000001</v>
      </c>
      <c r="L74" s="36">
        <v>10.199999999999999</v>
      </c>
      <c r="M74" s="36"/>
      <c r="N74" s="36">
        <f t="shared" ref="N74:N77" si="18">SUM(I74:L74)</f>
        <v>54.900000000000006</v>
      </c>
      <c r="O74" s="12"/>
      <c r="P74" s="12"/>
      <c r="Q74" s="12"/>
      <c r="R74" s="12"/>
      <c r="S74" s="12"/>
      <c r="T74" s="12"/>
      <c r="U74" s="16"/>
    </row>
    <row r="75" spans="1:22" x14ac:dyDescent="0.3">
      <c r="A75" s="28" t="s">
        <v>35</v>
      </c>
      <c r="B75" s="36"/>
      <c r="C75" s="36"/>
      <c r="D75" s="36"/>
      <c r="E75" s="36"/>
      <c r="F75" s="36"/>
      <c r="G75" s="36"/>
      <c r="H75" s="12"/>
      <c r="I75" s="36">
        <v>22.4</v>
      </c>
      <c r="J75" s="36">
        <v>28.6</v>
      </c>
      <c r="K75" s="36">
        <v>24.300000000000004</v>
      </c>
      <c r="L75" s="36">
        <v>18.600000000000001</v>
      </c>
      <c r="M75" s="36"/>
      <c r="N75" s="36">
        <f t="shared" si="18"/>
        <v>93.9</v>
      </c>
      <c r="O75" s="12"/>
      <c r="P75" s="12"/>
      <c r="Q75" s="12"/>
      <c r="R75" s="12"/>
      <c r="S75" s="12"/>
      <c r="T75" s="12"/>
      <c r="U75" s="16"/>
    </row>
    <row r="76" spans="1:22" x14ac:dyDescent="0.3">
      <c r="A76" s="28" t="s">
        <v>36</v>
      </c>
      <c r="B76" s="36"/>
      <c r="C76" s="36"/>
      <c r="D76" s="36"/>
      <c r="E76" s="36"/>
      <c r="F76" s="36"/>
      <c r="G76" s="36"/>
      <c r="H76" s="12"/>
      <c r="I76" s="36">
        <v>24.6</v>
      </c>
      <c r="J76" s="36">
        <v>24.9</v>
      </c>
      <c r="K76" s="36">
        <v>24.099999999999994</v>
      </c>
      <c r="L76" s="36">
        <v>18.2</v>
      </c>
      <c r="M76" s="36"/>
      <c r="N76" s="36">
        <f t="shared" si="18"/>
        <v>91.8</v>
      </c>
      <c r="O76" s="12"/>
      <c r="P76" s="12"/>
      <c r="Q76" s="12"/>
      <c r="R76" s="12"/>
      <c r="S76" s="12"/>
      <c r="T76" s="12"/>
      <c r="U76" s="16"/>
    </row>
    <row r="77" spans="1:22" x14ac:dyDescent="0.3">
      <c r="A77" s="28" t="s">
        <v>37</v>
      </c>
      <c r="B77" s="36"/>
      <c r="C77" s="36"/>
      <c r="D77" s="36"/>
      <c r="E77" s="36"/>
      <c r="F77" s="36"/>
      <c r="G77" s="36"/>
      <c r="H77" s="12"/>
      <c r="I77" s="36">
        <v>30.4</v>
      </c>
      <c r="J77" s="36">
        <v>33.1</v>
      </c>
      <c r="K77" s="36">
        <v>31.599999999999994</v>
      </c>
      <c r="L77" s="36">
        <v>28.3</v>
      </c>
      <c r="M77" s="36"/>
      <c r="N77" s="36">
        <f t="shared" si="18"/>
        <v>123.39999999999999</v>
      </c>
      <c r="O77" s="12"/>
      <c r="P77" s="12"/>
      <c r="Q77" s="12"/>
      <c r="R77" s="12"/>
      <c r="S77" s="12"/>
      <c r="T77" s="12"/>
      <c r="U77" s="16"/>
    </row>
    <row r="78" spans="1:22" x14ac:dyDescent="0.3">
      <c r="A78" s="6"/>
      <c r="B78" s="12"/>
      <c r="C78" s="12"/>
      <c r="D78" s="12"/>
      <c r="E78" s="12"/>
      <c r="F78" s="12"/>
      <c r="G78" s="12"/>
      <c r="H78" s="12"/>
      <c r="I78" s="12"/>
      <c r="J78" s="12"/>
      <c r="K78" s="12"/>
      <c r="L78" s="12"/>
      <c r="M78" s="12"/>
      <c r="N78" s="12"/>
      <c r="O78" s="12"/>
      <c r="P78" s="12"/>
      <c r="Q78" s="12"/>
      <c r="R78" s="12"/>
      <c r="S78" s="12"/>
      <c r="T78" s="12"/>
      <c r="U78" s="16"/>
    </row>
    <row r="79" spans="1:22" ht="16.2" x14ac:dyDescent="0.3">
      <c r="A79" s="37" t="s">
        <v>38</v>
      </c>
      <c r="B79" s="90" t="s">
        <v>67</v>
      </c>
      <c r="C79" s="90"/>
      <c r="D79" s="90"/>
      <c r="E79" s="90"/>
      <c r="F79" s="90"/>
      <c r="G79" s="90"/>
      <c r="H79" s="90"/>
      <c r="I79" s="90"/>
      <c r="J79" s="90"/>
      <c r="K79" s="90"/>
      <c r="L79" s="90"/>
      <c r="M79" s="90"/>
      <c r="N79" s="90"/>
      <c r="O79" s="90"/>
      <c r="P79" s="90"/>
      <c r="Q79" s="90"/>
      <c r="R79" s="90"/>
      <c r="S79" s="90"/>
      <c r="T79" s="90"/>
      <c r="U79" s="91"/>
    </row>
    <row r="80" spans="1:22" ht="16.2" x14ac:dyDescent="0.3">
      <c r="A80" s="37" t="s">
        <v>41</v>
      </c>
      <c r="B80" s="90" t="s">
        <v>43</v>
      </c>
      <c r="C80" s="90"/>
      <c r="D80" s="90"/>
      <c r="E80" s="90"/>
      <c r="F80" s="90"/>
      <c r="G80" s="90"/>
      <c r="H80" s="90"/>
      <c r="I80" s="90"/>
      <c r="J80" s="90"/>
      <c r="K80" s="90"/>
      <c r="L80" s="90"/>
      <c r="M80" s="90"/>
      <c r="N80" s="90"/>
      <c r="O80" s="90"/>
      <c r="P80" s="90"/>
      <c r="Q80" s="90"/>
      <c r="R80" s="90"/>
      <c r="S80" s="90"/>
      <c r="T80" s="90"/>
      <c r="U80" s="91"/>
      <c r="V80" t="s">
        <v>42</v>
      </c>
    </row>
    <row r="81" spans="1:21" ht="16.2" x14ac:dyDescent="0.3">
      <c r="A81" s="37"/>
      <c r="B81" s="90"/>
      <c r="C81" s="90"/>
      <c r="D81" s="90"/>
      <c r="E81" s="90"/>
      <c r="F81" s="90"/>
      <c r="G81" s="90"/>
      <c r="H81" s="90"/>
      <c r="I81" s="90"/>
      <c r="J81" s="90"/>
      <c r="K81" s="90"/>
      <c r="L81" s="90"/>
      <c r="M81" s="90"/>
      <c r="N81" s="90"/>
      <c r="O81" s="90"/>
      <c r="P81" s="90"/>
      <c r="Q81" s="90"/>
      <c r="R81" s="90"/>
      <c r="S81" s="90"/>
      <c r="T81" s="90"/>
      <c r="U81" s="91"/>
    </row>
    <row r="82" spans="1:21" ht="15" customHeight="1" x14ac:dyDescent="0.3">
      <c r="A82" s="37"/>
      <c r="B82" s="90"/>
      <c r="C82" s="90"/>
      <c r="D82" s="90"/>
      <c r="E82" s="90"/>
      <c r="F82" s="90"/>
      <c r="G82" s="90"/>
      <c r="H82" s="90"/>
      <c r="I82" s="90"/>
      <c r="J82" s="90"/>
      <c r="K82" s="90"/>
      <c r="L82" s="90"/>
      <c r="M82" s="90"/>
      <c r="N82" s="90"/>
      <c r="O82" s="90"/>
      <c r="P82" s="90"/>
      <c r="Q82" s="90"/>
      <c r="R82" s="90"/>
      <c r="S82" s="90"/>
      <c r="T82" s="90"/>
      <c r="U82" s="91"/>
    </row>
    <row r="83" spans="1:21" ht="15" customHeight="1" x14ac:dyDescent="0.3">
      <c r="A83" s="37"/>
      <c r="B83" s="90"/>
      <c r="C83" s="90"/>
      <c r="D83" s="90"/>
      <c r="E83" s="90"/>
      <c r="F83" s="90"/>
      <c r="G83" s="90"/>
      <c r="H83" s="90"/>
      <c r="I83" s="90"/>
      <c r="J83" s="90"/>
      <c r="K83" s="90"/>
      <c r="L83" s="90"/>
      <c r="M83" s="90"/>
      <c r="N83" s="90"/>
      <c r="O83" s="90"/>
      <c r="P83" s="90"/>
      <c r="Q83" s="90"/>
      <c r="R83" s="90"/>
      <c r="S83" s="90"/>
      <c r="T83" s="90"/>
      <c r="U83" s="91"/>
    </row>
    <row r="84" spans="1:21" ht="15" customHeight="1" x14ac:dyDescent="0.3">
      <c r="A84" s="18"/>
      <c r="B84" s="92"/>
      <c r="C84" s="92"/>
      <c r="D84" s="92"/>
      <c r="E84" s="92"/>
      <c r="F84" s="92"/>
      <c r="G84" s="92"/>
      <c r="H84" s="92"/>
      <c r="I84" s="92"/>
      <c r="J84" s="92"/>
      <c r="K84" s="92"/>
      <c r="L84" s="92"/>
      <c r="M84" s="92"/>
      <c r="N84" s="92"/>
      <c r="O84" s="92"/>
      <c r="P84" s="92"/>
      <c r="Q84" s="92"/>
      <c r="R84" s="92"/>
      <c r="S84" s="92"/>
      <c r="T84" s="92"/>
      <c r="U84" s="93"/>
    </row>
    <row r="85" spans="1:21" x14ac:dyDescent="0.3">
      <c r="A85" s="24"/>
      <c r="B85" s="38"/>
      <c r="C85" s="38"/>
      <c r="D85" s="38"/>
      <c r="E85" s="39"/>
      <c r="F85" s="2"/>
      <c r="G85" s="45"/>
    </row>
    <row r="86" spans="1:21" x14ac:dyDescent="0.3">
      <c r="A86" s="6"/>
      <c r="B86" s="56" t="s">
        <v>44</v>
      </c>
      <c r="C86" s="56" t="s">
        <v>44</v>
      </c>
      <c r="D86" s="56" t="s">
        <v>44</v>
      </c>
      <c r="E86" s="56" t="s">
        <v>44</v>
      </c>
      <c r="F86" s="2"/>
      <c r="G86" s="45"/>
      <c r="H86" s="2"/>
      <c r="I86" s="2"/>
      <c r="J86" s="44"/>
    </row>
    <row r="87" spans="1:21" x14ac:dyDescent="0.3">
      <c r="A87" s="6"/>
      <c r="B87" s="47">
        <v>42004</v>
      </c>
      <c r="C87" s="47">
        <v>42369</v>
      </c>
      <c r="D87" s="47">
        <v>42643</v>
      </c>
      <c r="E87" s="47">
        <v>42735</v>
      </c>
      <c r="F87" s="2"/>
      <c r="G87" s="45"/>
      <c r="H87" s="2"/>
      <c r="I87" s="2"/>
      <c r="J87" s="44"/>
    </row>
    <row r="88" spans="1:21" x14ac:dyDescent="0.3">
      <c r="A88" s="6"/>
      <c r="B88" s="23"/>
      <c r="C88" s="23"/>
      <c r="D88" s="23"/>
      <c r="E88" s="87"/>
      <c r="F88" s="2"/>
      <c r="G88" s="45"/>
      <c r="H88" s="2"/>
      <c r="I88" s="2"/>
      <c r="J88" s="44"/>
    </row>
    <row r="89" spans="1:21" x14ac:dyDescent="0.3">
      <c r="A89" s="10" t="s">
        <v>51</v>
      </c>
      <c r="B89" s="23"/>
      <c r="C89" s="23"/>
      <c r="D89" s="23"/>
      <c r="E89" s="87"/>
      <c r="F89" s="2"/>
      <c r="G89" s="45"/>
      <c r="H89" s="2"/>
      <c r="I89" s="2"/>
      <c r="J89" s="44"/>
    </row>
    <row r="90" spans="1:21" x14ac:dyDescent="0.3">
      <c r="A90" s="6"/>
      <c r="B90" s="12"/>
      <c r="C90" s="12"/>
      <c r="D90" s="12"/>
      <c r="E90" s="16"/>
      <c r="F90" s="2"/>
      <c r="G90" s="45"/>
      <c r="H90" s="2"/>
      <c r="I90" s="2"/>
      <c r="J90" s="44"/>
    </row>
    <row r="91" spans="1:21" x14ac:dyDescent="0.3">
      <c r="A91" s="14" t="s">
        <v>47</v>
      </c>
      <c r="B91" s="7">
        <v>8423</v>
      </c>
      <c r="C91" s="7">
        <v>8405</v>
      </c>
      <c r="D91" s="7">
        <v>4244</v>
      </c>
      <c r="E91" s="9">
        <v>5671</v>
      </c>
      <c r="F91" s="2"/>
      <c r="G91" s="45"/>
      <c r="H91" s="2"/>
      <c r="I91" s="2"/>
      <c r="J91" s="44"/>
    </row>
    <row r="92" spans="1:21" x14ac:dyDescent="0.3">
      <c r="A92" s="14" t="s">
        <v>48</v>
      </c>
      <c r="B92" s="11">
        <v>1783155</v>
      </c>
      <c r="C92" s="11">
        <v>1772930</v>
      </c>
      <c r="D92" s="11">
        <v>1786549</v>
      </c>
      <c r="E92" s="13">
        <v>1782441</v>
      </c>
      <c r="F92" s="2"/>
      <c r="G92" s="45"/>
      <c r="H92" s="2"/>
      <c r="I92" s="2"/>
      <c r="J92" s="44"/>
    </row>
    <row r="93" spans="1:21" x14ac:dyDescent="0.3">
      <c r="A93" s="14" t="s">
        <v>52</v>
      </c>
      <c r="B93" s="11">
        <v>16494</v>
      </c>
      <c r="C93" s="11">
        <v>18780</v>
      </c>
      <c r="D93" s="11">
        <v>19562</v>
      </c>
      <c r="E93" s="13">
        <v>21139</v>
      </c>
      <c r="F93" s="2"/>
      <c r="G93" s="45"/>
      <c r="H93" s="2"/>
      <c r="I93" s="2"/>
      <c r="J93" s="44"/>
    </row>
    <row r="94" spans="1:21" x14ac:dyDescent="0.3">
      <c r="A94" s="14" t="s">
        <v>53</v>
      </c>
      <c r="B94" s="11">
        <v>201978</v>
      </c>
      <c r="C94" s="11">
        <v>208952</v>
      </c>
      <c r="D94" s="11">
        <v>209020</v>
      </c>
      <c r="E94" s="13">
        <v>234281</v>
      </c>
      <c r="F94" s="2"/>
      <c r="G94" s="45"/>
      <c r="H94" s="2"/>
      <c r="I94" s="2"/>
      <c r="J94" s="44"/>
    </row>
    <row r="95" spans="1:21" x14ac:dyDescent="0.3">
      <c r="A95" s="14" t="s">
        <v>49</v>
      </c>
      <c r="B95" s="11">
        <v>-638869</v>
      </c>
      <c r="C95" s="11">
        <v>-588539</v>
      </c>
      <c r="D95" s="11">
        <v>-527111</v>
      </c>
      <c r="E95" s="13">
        <v>-561235</v>
      </c>
      <c r="F95" s="2"/>
      <c r="G95" s="45"/>
      <c r="H95" s="2"/>
      <c r="I95" s="2"/>
      <c r="J95" s="2"/>
    </row>
    <row r="96" spans="1:21" x14ac:dyDescent="0.3">
      <c r="A96" s="40" t="s">
        <v>50</v>
      </c>
      <c r="B96" s="41">
        <f>SUM(B91:B95)</f>
        <v>1371181</v>
      </c>
      <c r="C96" s="41">
        <f>SUM(C91:C95)</f>
        <v>1420528</v>
      </c>
      <c r="D96" s="41">
        <f>SUM(D91:D95)</f>
        <v>1492264</v>
      </c>
      <c r="E96" s="88">
        <f>SUM(E91:E95)</f>
        <v>1482297</v>
      </c>
      <c r="F96" s="2"/>
      <c r="G96" s="45"/>
      <c r="H96" s="2"/>
      <c r="I96" s="2"/>
      <c r="J96" s="2"/>
    </row>
    <row r="97" spans="2:21" x14ac:dyDescent="0.3">
      <c r="B97" s="2"/>
      <c r="C97" s="2"/>
      <c r="D97" s="2"/>
      <c r="E97" s="2"/>
      <c r="F97" s="2"/>
      <c r="G97" s="1"/>
      <c r="H97" s="2"/>
      <c r="I97" s="2"/>
      <c r="J97" s="2"/>
      <c r="K97" s="2"/>
      <c r="L97" s="2"/>
      <c r="M97" s="2"/>
      <c r="N97" s="45"/>
      <c r="O97" s="2"/>
      <c r="P97" s="2"/>
      <c r="Q97" s="2"/>
      <c r="R97" s="2"/>
      <c r="S97" s="2"/>
      <c r="T97" s="2"/>
      <c r="U97" s="1"/>
    </row>
    <row r="98" spans="2:21" x14ac:dyDescent="0.3">
      <c r="B98" s="2"/>
      <c r="C98" s="2"/>
      <c r="D98" s="2"/>
      <c r="E98" s="2"/>
      <c r="F98" s="2"/>
      <c r="G98" s="2"/>
      <c r="H98" s="2"/>
      <c r="I98" s="2"/>
      <c r="J98" s="2"/>
      <c r="K98" s="2"/>
      <c r="L98" s="2"/>
      <c r="M98" s="2"/>
      <c r="N98" s="2"/>
      <c r="O98" s="2"/>
      <c r="P98" s="2"/>
      <c r="Q98" s="2"/>
      <c r="R98" s="2"/>
      <c r="S98" s="2"/>
      <c r="T98" s="2"/>
      <c r="U98" s="2"/>
    </row>
    <row r="99" spans="2:21" x14ac:dyDescent="0.3">
      <c r="B99" s="2"/>
      <c r="C99" s="2"/>
      <c r="D99" s="2"/>
      <c r="E99" s="2"/>
      <c r="F99" s="2"/>
      <c r="G99" s="2"/>
      <c r="H99" s="2"/>
      <c r="I99" s="2"/>
      <c r="J99" s="2"/>
      <c r="K99" s="2"/>
      <c r="L99" s="2"/>
      <c r="M99" s="2"/>
      <c r="N99" s="2"/>
      <c r="O99" s="2"/>
      <c r="P99" s="2"/>
      <c r="Q99" s="2"/>
      <c r="R99" s="2"/>
      <c r="S99" s="2"/>
      <c r="T99" s="2"/>
      <c r="U99" s="2"/>
    </row>
    <row r="100" spans="2:21" x14ac:dyDescent="0.3">
      <c r="B100" s="2"/>
      <c r="C100" s="2"/>
      <c r="D100" s="2"/>
      <c r="E100" s="2"/>
      <c r="F100" s="2"/>
      <c r="G100" s="2"/>
      <c r="H100" s="2"/>
      <c r="I100" s="2"/>
      <c r="J100" s="2"/>
      <c r="K100" s="2"/>
      <c r="L100" s="2"/>
      <c r="M100" s="2"/>
      <c r="N100" s="2"/>
      <c r="O100" s="2"/>
      <c r="P100" s="2"/>
      <c r="Q100" s="2"/>
      <c r="R100" s="2"/>
      <c r="S100" s="2"/>
      <c r="T100" s="2"/>
      <c r="U100" s="2"/>
    </row>
    <row r="101" spans="2:21" x14ac:dyDescent="0.3">
      <c r="B101" s="2"/>
      <c r="C101" s="2"/>
      <c r="D101" s="2"/>
      <c r="E101" s="2"/>
      <c r="F101" s="2"/>
      <c r="G101" s="2"/>
      <c r="H101" s="2"/>
      <c r="I101" s="2"/>
      <c r="J101" s="2"/>
      <c r="K101" s="2"/>
      <c r="L101" s="2"/>
      <c r="M101" s="2"/>
      <c r="N101" s="2"/>
      <c r="O101" s="2"/>
      <c r="P101" s="2"/>
      <c r="Q101" s="2"/>
      <c r="R101" s="2"/>
      <c r="S101" s="2"/>
      <c r="T101" s="2"/>
      <c r="U101" s="2"/>
    </row>
    <row r="102" spans="2:21" x14ac:dyDescent="0.3">
      <c r="B102" s="2"/>
      <c r="C102" s="2"/>
      <c r="D102" s="2"/>
      <c r="E102" s="2"/>
      <c r="F102" s="2"/>
      <c r="G102" s="2"/>
      <c r="H102" s="2"/>
      <c r="I102" s="2"/>
      <c r="J102" s="2"/>
      <c r="K102" s="2"/>
      <c r="L102" s="2"/>
      <c r="M102" s="2"/>
      <c r="N102" s="2"/>
      <c r="O102" s="2"/>
      <c r="P102" s="2"/>
      <c r="Q102" s="2"/>
      <c r="R102" s="2"/>
      <c r="S102" s="2"/>
      <c r="T102" s="2"/>
      <c r="U102" s="2"/>
    </row>
    <row r="103" spans="2:21" x14ac:dyDescent="0.3">
      <c r="B103" s="2"/>
      <c r="C103" s="2"/>
      <c r="D103" s="2"/>
      <c r="E103" s="2"/>
      <c r="F103" s="2"/>
      <c r="G103" s="2"/>
      <c r="H103" s="2"/>
      <c r="I103" s="2"/>
      <c r="J103" s="2"/>
      <c r="K103" s="2"/>
      <c r="L103" s="2"/>
      <c r="M103" s="2"/>
      <c r="N103" s="2"/>
      <c r="O103" s="2"/>
      <c r="P103" s="2"/>
      <c r="Q103" s="2"/>
      <c r="R103" s="2"/>
      <c r="S103" s="2"/>
      <c r="T103" s="2"/>
      <c r="U103" s="2"/>
    </row>
    <row r="104" spans="2:21" x14ac:dyDescent="0.3">
      <c r="B104" s="2"/>
      <c r="C104" s="2"/>
      <c r="D104" s="2"/>
      <c r="E104" s="2"/>
      <c r="F104" s="2"/>
      <c r="G104" s="2"/>
      <c r="H104" s="2"/>
      <c r="I104" s="2"/>
      <c r="J104" s="2"/>
      <c r="K104" s="2"/>
      <c r="L104" s="2"/>
      <c r="M104" s="2"/>
      <c r="N104" s="2"/>
      <c r="O104" s="2"/>
      <c r="P104" s="2"/>
      <c r="Q104" s="2"/>
      <c r="R104" s="2"/>
      <c r="S104" s="2"/>
      <c r="T104" s="2"/>
      <c r="U104" s="2"/>
    </row>
    <row r="105" spans="2:21" x14ac:dyDescent="0.3">
      <c r="B105" s="2"/>
      <c r="C105" s="2"/>
      <c r="D105" s="2"/>
      <c r="E105" s="2"/>
      <c r="F105" s="2"/>
      <c r="G105" s="2"/>
      <c r="H105" s="2"/>
      <c r="I105" s="2"/>
      <c r="J105" s="2"/>
      <c r="K105" s="2"/>
      <c r="L105" s="2"/>
      <c r="M105" s="2"/>
      <c r="N105" s="2"/>
      <c r="O105" s="2"/>
      <c r="P105" s="2"/>
      <c r="Q105" s="2"/>
      <c r="R105" s="2"/>
      <c r="S105" s="2"/>
      <c r="T105" s="2"/>
      <c r="U105" s="2"/>
    </row>
    <row r="106" spans="2:21" x14ac:dyDescent="0.3">
      <c r="B106" s="2"/>
      <c r="C106" s="2"/>
      <c r="D106" s="2"/>
      <c r="E106" s="2"/>
      <c r="F106" s="2"/>
      <c r="G106" s="2"/>
      <c r="H106" s="2"/>
      <c r="I106" s="2"/>
      <c r="J106" s="2"/>
      <c r="K106" s="2"/>
      <c r="L106" s="2"/>
      <c r="M106" s="2"/>
      <c r="N106" s="2"/>
      <c r="O106" s="2"/>
      <c r="P106" s="2"/>
      <c r="Q106" s="2"/>
      <c r="R106" s="2"/>
      <c r="S106" s="2"/>
      <c r="T106" s="2"/>
      <c r="U106" s="2"/>
    </row>
    <row r="107" spans="2:21" x14ac:dyDescent="0.3">
      <c r="B107" s="2"/>
      <c r="C107" s="2"/>
      <c r="D107" s="2"/>
      <c r="E107" s="2"/>
      <c r="F107" s="2"/>
      <c r="G107" s="2"/>
      <c r="H107" s="2"/>
      <c r="I107" s="2"/>
      <c r="J107" s="2"/>
      <c r="K107" s="2"/>
      <c r="L107" s="2"/>
      <c r="M107" s="2"/>
      <c r="N107" s="2"/>
      <c r="O107" s="2"/>
      <c r="P107" s="2"/>
      <c r="Q107" s="2"/>
      <c r="R107" s="2"/>
      <c r="S107" s="2"/>
      <c r="T107" s="2"/>
      <c r="U107" s="2"/>
    </row>
    <row r="108" spans="2:21" x14ac:dyDescent="0.3">
      <c r="B108" s="2"/>
      <c r="C108" s="2"/>
      <c r="D108" s="2"/>
      <c r="E108" s="2"/>
      <c r="F108" s="2"/>
      <c r="G108" s="2"/>
      <c r="H108" s="2"/>
      <c r="I108" s="2"/>
      <c r="J108" s="2"/>
      <c r="K108" s="2"/>
      <c r="L108" s="2"/>
      <c r="M108" s="2"/>
      <c r="N108" s="2"/>
      <c r="O108" s="2"/>
      <c r="P108" s="2"/>
      <c r="Q108" s="2"/>
      <c r="R108" s="2"/>
      <c r="S108" s="2"/>
      <c r="T108" s="2"/>
      <c r="U108" s="2"/>
    </row>
    <row r="109" spans="2:21" x14ac:dyDescent="0.3">
      <c r="B109" s="2"/>
      <c r="C109" s="2"/>
      <c r="D109" s="2"/>
      <c r="E109" s="2"/>
      <c r="F109" s="2"/>
      <c r="G109" s="2"/>
      <c r="H109" s="2"/>
      <c r="I109" s="2"/>
      <c r="J109" s="2"/>
      <c r="K109" s="2"/>
      <c r="L109" s="2"/>
      <c r="M109" s="2"/>
      <c r="N109" s="2"/>
      <c r="O109" s="2"/>
      <c r="P109" s="2"/>
      <c r="Q109" s="2"/>
      <c r="R109" s="2"/>
      <c r="S109" s="2"/>
      <c r="T109" s="2"/>
      <c r="U109" s="2"/>
    </row>
    <row r="110" spans="2:21" x14ac:dyDescent="0.3">
      <c r="B110" s="2"/>
      <c r="C110" s="2"/>
      <c r="D110" s="2"/>
      <c r="E110" s="2"/>
      <c r="F110" s="2"/>
      <c r="G110" s="2"/>
      <c r="H110" s="2"/>
      <c r="I110" s="2"/>
      <c r="J110" s="2"/>
      <c r="K110" s="2"/>
      <c r="L110" s="2"/>
      <c r="M110" s="2"/>
      <c r="N110" s="2"/>
      <c r="O110" s="2"/>
      <c r="P110" s="2"/>
      <c r="Q110" s="2"/>
      <c r="R110" s="2"/>
      <c r="S110" s="2"/>
      <c r="T110" s="2"/>
      <c r="U110" s="2"/>
    </row>
    <row r="111" spans="2:21" x14ac:dyDescent="0.3">
      <c r="B111" s="2"/>
      <c r="C111" s="2"/>
      <c r="D111" s="2"/>
      <c r="E111" s="2"/>
      <c r="F111" s="2"/>
      <c r="G111" s="2"/>
      <c r="H111" s="2"/>
      <c r="I111" s="2"/>
      <c r="J111" s="2"/>
      <c r="K111" s="2"/>
      <c r="L111" s="2"/>
      <c r="M111" s="2"/>
      <c r="N111" s="2"/>
      <c r="O111" s="2"/>
      <c r="P111" s="2"/>
      <c r="Q111" s="2"/>
      <c r="R111" s="2"/>
      <c r="S111" s="2"/>
      <c r="T111" s="2"/>
      <c r="U111" s="2"/>
    </row>
    <row r="112" spans="2:21" x14ac:dyDescent="0.3">
      <c r="B112" s="2"/>
      <c r="C112" s="2"/>
      <c r="D112" s="2"/>
      <c r="E112" s="2"/>
      <c r="F112" s="2"/>
      <c r="G112" s="2"/>
      <c r="H112" s="2"/>
      <c r="I112" s="2"/>
      <c r="J112" s="2"/>
      <c r="K112" s="2"/>
      <c r="L112" s="2"/>
      <c r="M112" s="2"/>
      <c r="N112" s="2"/>
      <c r="O112" s="2"/>
      <c r="P112" s="2"/>
      <c r="Q112" s="2"/>
      <c r="R112" s="2"/>
      <c r="S112" s="2"/>
      <c r="T112" s="2"/>
      <c r="U112" s="2"/>
    </row>
    <row r="113" spans="2:21" x14ac:dyDescent="0.3">
      <c r="B113" s="2"/>
      <c r="C113" s="2"/>
      <c r="D113" s="2"/>
      <c r="E113" s="2"/>
      <c r="F113" s="2"/>
      <c r="G113" s="2"/>
      <c r="H113" s="2"/>
      <c r="I113" s="2"/>
      <c r="J113" s="2"/>
      <c r="K113" s="2"/>
      <c r="L113" s="2"/>
      <c r="M113" s="2"/>
      <c r="N113" s="2"/>
      <c r="O113" s="2"/>
      <c r="P113" s="2"/>
      <c r="Q113" s="2"/>
      <c r="R113" s="2"/>
      <c r="S113" s="2"/>
      <c r="T113" s="2"/>
      <c r="U113" s="2"/>
    </row>
    <row r="114" spans="2:21" x14ac:dyDescent="0.3">
      <c r="B114" s="2"/>
      <c r="C114" s="2"/>
      <c r="D114" s="2"/>
      <c r="E114" s="2"/>
      <c r="F114" s="2"/>
      <c r="G114" s="2"/>
      <c r="H114" s="2"/>
      <c r="I114" s="2"/>
      <c r="J114" s="2"/>
      <c r="K114" s="2"/>
      <c r="L114" s="2"/>
      <c r="M114" s="2"/>
      <c r="N114" s="2"/>
      <c r="O114" s="2"/>
      <c r="P114" s="2"/>
      <c r="Q114" s="2"/>
      <c r="R114" s="2"/>
      <c r="S114" s="2"/>
      <c r="T114" s="2"/>
      <c r="U114" s="2"/>
    </row>
    <row r="115" spans="2:21" x14ac:dyDescent="0.3">
      <c r="B115" s="2"/>
      <c r="C115" s="2"/>
      <c r="D115" s="2"/>
      <c r="E115" s="2"/>
      <c r="F115" s="2"/>
      <c r="G115" s="2"/>
      <c r="H115" s="2"/>
      <c r="I115" s="2"/>
      <c r="J115" s="2"/>
      <c r="K115" s="2"/>
      <c r="L115" s="2"/>
      <c r="M115" s="2"/>
      <c r="N115" s="2"/>
      <c r="O115" s="2"/>
      <c r="P115" s="2"/>
      <c r="Q115" s="2"/>
      <c r="R115" s="2"/>
      <c r="S115" s="2"/>
      <c r="T115" s="2"/>
      <c r="U115" s="2"/>
    </row>
    <row r="116" spans="2:21" x14ac:dyDescent="0.3">
      <c r="B116" s="2"/>
      <c r="C116" s="2"/>
      <c r="D116" s="2"/>
      <c r="E116" s="2"/>
      <c r="F116" s="2"/>
      <c r="G116" s="2"/>
      <c r="H116" s="2"/>
      <c r="I116" s="2"/>
      <c r="J116" s="2"/>
      <c r="K116" s="2"/>
      <c r="L116" s="2"/>
      <c r="M116" s="2"/>
      <c r="N116" s="2"/>
      <c r="O116" s="2"/>
      <c r="P116" s="2"/>
      <c r="Q116" s="2"/>
      <c r="R116" s="2"/>
      <c r="S116" s="2"/>
      <c r="T116" s="2"/>
      <c r="U116" s="2"/>
    </row>
    <row r="117" spans="2:21" x14ac:dyDescent="0.3">
      <c r="B117" s="2"/>
      <c r="C117" s="2"/>
      <c r="D117" s="2"/>
      <c r="E117" s="2"/>
      <c r="F117" s="2"/>
      <c r="G117" s="2"/>
      <c r="H117" s="2"/>
      <c r="I117" s="2"/>
      <c r="J117" s="2"/>
      <c r="K117" s="2"/>
      <c r="L117" s="2"/>
      <c r="M117" s="2"/>
      <c r="N117" s="2"/>
      <c r="O117" s="2"/>
      <c r="P117" s="2"/>
      <c r="Q117" s="2"/>
      <c r="R117" s="2"/>
      <c r="S117" s="2"/>
      <c r="T117" s="2"/>
      <c r="U117" s="2"/>
    </row>
    <row r="118" spans="2:21" x14ac:dyDescent="0.3">
      <c r="B118" s="2"/>
      <c r="C118" s="2"/>
      <c r="D118" s="2"/>
      <c r="E118" s="2"/>
      <c r="F118" s="2"/>
      <c r="G118" s="2"/>
      <c r="H118" s="2"/>
      <c r="I118" s="2"/>
      <c r="J118" s="2"/>
      <c r="K118" s="2"/>
      <c r="L118" s="2"/>
      <c r="M118" s="2"/>
      <c r="N118" s="2"/>
      <c r="O118" s="2"/>
      <c r="P118" s="2"/>
      <c r="Q118" s="2"/>
      <c r="R118" s="2"/>
      <c r="S118" s="2"/>
      <c r="T118" s="2"/>
      <c r="U118" s="2"/>
    </row>
    <row r="119" spans="2:21" x14ac:dyDescent="0.3">
      <c r="B119" s="2"/>
      <c r="C119" s="2"/>
      <c r="D119" s="2"/>
      <c r="E119" s="2"/>
      <c r="F119" s="2"/>
      <c r="G119" s="2"/>
      <c r="H119" s="2"/>
      <c r="I119" s="2"/>
      <c r="J119" s="2"/>
      <c r="K119" s="2"/>
      <c r="L119" s="2"/>
      <c r="M119" s="2"/>
      <c r="N119" s="2"/>
      <c r="O119" s="2"/>
      <c r="P119" s="2"/>
      <c r="Q119" s="2"/>
      <c r="R119" s="2"/>
      <c r="S119" s="2"/>
      <c r="T119" s="2"/>
      <c r="U119" s="2"/>
    </row>
    <row r="120" spans="2:21" x14ac:dyDescent="0.3">
      <c r="B120" s="2"/>
      <c r="C120" s="2"/>
      <c r="D120" s="2"/>
      <c r="E120" s="2"/>
      <c r="F120" s="2"/>
      <c r="G120" s="2"/>
      <c r="H120" s="2"/>
      <c r="I120" s="2"/>
      <c r="J120" s="2"/>
      <c r="K120" s="2"/>
      <c r="L120" s="2"/>
      <c r="M120" s="2"/>
      <c r="N120" s="2"/>
      <c r="O120" s="2"/>
      <c r="P120" s="2"/>
      <c r="Q120" s="2"/>
      <c r="R120" s="2"/>
      <c r="S120" s="2"/>
      <c r="T120" s="2"/>
      <c r="U120" s="2"/>
    </row>
    <row r="121" spans="2:21" x14ac:dyDescent="0.3">
      <c r="B121" s="2"/>
      <c r="C121" s="2"/>
      <c r="D121" s="2"/>
      <c r="E121" s="2"/>
      <c r="F121" s="2"/>
      <c r="G121" s="2"/>
      <c r="H121" s="2"/>
      <c r="I121" s="2"/>
      <c r="J121" s="2"/>
      <c r="K121" s="2"/>
      <c r="L121" s="2"/>
      <c r="M121" s="2"/>
      <c r="N121" s="2"/>
      <c r="O121" s="2"/>
      <c r="P121" s="2"/>
      <c r="Q121" s="2"/>
      <c r="R121" s="2"/>
      <c r="S121" s="2"/>
      <c r="T121" s="2"/>
      <c r="U121" s="2"/>
    </row>
    <row r="122" spans="2:21" x14ac:dyDescent="0.3">
      <c r="B122" s="2"/>
      <c r="C122" s="2"/>
      <c r="D122" s="2"/>
      <c r="E122" s="2"/>
      <c r="F122" s="2"/>
      <c r="G122" s="2"/>
      <c r="H122" s="2"/>
      <c r="I122" s="2"/>
      <c r="J122" s="2"/>
      <c r="K122" s="2"/>
      <c r="L122" s="2"/>
      <c r="M122" s="2"/>
      <c r="N122" s="2"/>
      <c r="O122" s="2"/>
      <c r="P122" s="2"/>
      <c r="Q122" s="2"/>
      <c r="R122" s="2"/>
      <c r="S122" s="2"/>
      <c r="T122" s="2"/>
      <c r="U122" s="2"/>
    </row>
    <row r="123" spans="2:21" x14ac:dyDescent="0.3">
      <c r="B123" s="2"/>
      <c r="C123" s="2"/>
      <c r="D123" s="2"/>
      <c r="E123" s="2"/>
      <c r="F123" s="2"/>
      <c r="G123" s="2"/>
      <c r="H123" s="2"/>
      <c r="I123" s="2"/>
      <c r="J123" s="2"/>
      <c r="K123" s="2"/>
      <c r="L123" s="2"/>
      <c r="M123" s="2"/>
      <c r="N123" s="2"/>
      <c r="O123" s="2"/>
      <c r="P123" s="2"/>
      <c r="Q123" s="2"/>
      <c r="R123" s="2"/>
      <c r="S123" s="2"/>
      <c r="T123" s="2"/>
      <c r="U123" s="2"/>
    </row>
    <row r="124" spans="2:21" x14ac:dyDescent="0.3">
      <c r="B124" s="2"/>
      <c r="C124" s="2"/>
      <c r="D124" s="2"/>
      <c r="E124" s="2"/>
      <c r="F124" s="2"/>
      <c r="G124" s="2"/>
      <c r="H124" s="2"/>
      <c r="I124" s="2"/>
      <c r="J124" s="2"/>
      <c r="K124" s="2"/>
      <c r="L124" s="2"/>
      <c r="M124" s="2"/>
      <c r="N124" s="2"/>
      <c r="O124" s="2"/>
      <c r="P124" s="2"/>
      <c r="Q124" s="2"/>
      <c r="R124" s="2"/>
      <c r="S124" s="2"/>
      <c r="T124" s="2"/>
      <c r="U124" s="2"/>
    </row>
    <row r="125" spans="2:21" x14ac:dyDescent="0.3">
      <c r="B125" s="2"/>
      <c r="C125" s="2"/>
      <c r="D125" s="2"/>
      <c r="E125" s="2"/>
      <c r="F125" s="2"/>
      <c r="G125" s="2"/>
      <c r="H125" s="2"/>
      <c r="I125" s="2"/>
      <c r="J125" s="2"/>
      <c r="K125" s="2"/>
      <c r="L125" s="2"/>
      <c r="M125" s="2"/>
      <c r="N125" s="2"/>
      <c r="O125" s="2"/>
      <c r="P125" s="2"/>
      <c r="Q125" s="2"/>
      <c r="R125" s="2"/>
      <c r="S125" s="2"/>
      <c r="T125" s="2"/>
      <c r="U125" s="2"/>
    </row>
    <row r="126" spans="2:21" x14ac:dyDescent="0.3">
      <c r="C126" s="2"/>
      <c r="D126" s="2"/>
      <c r="E126" s="2"/>
      <c r="F126" s="2"/>
      <c r="G126" s="2"/>
      <c r="H126" s="2"/>
      <c r="J126" s="2"/>
      <c r="K126" s="2"/>
      <c r="L126" s="2"/>
      <c r="M126" s="2"/>
      <c r="N126" s="2"/>
      <c r="O126" s="2"/>
      <c r="P126" s="2"/>
      <c r="Q126" s="2"/>
      <c r="R126" s="2"/>
      <c r="S126" s="2"/>
      <c r="T126" s="2"/>
      <c r="U126" s="2"/>
    </row>
    <row r="127" spans="2:21" x14ac:dyDescent="0.3">
      <c r="C127" s="2"/>
      <c r="D127" s="2"/>
      <c r="E127" s="2"/>
      <c r="F127" s="2"/>
      <c r="G127" s="2"/>
      <c r="H127" s="2"/>
      <c r="J127" s="2"/>
      <c r="K127" s="2"/>
      <c r="L127" s="2"/>
      <c r="M127" s="2"/>
      <c r="N127" s="2"/>
      <c r="O127" s="2"/>
      <c r="P127" s="2"/>
      <c r="Q127" s="2"/>
      <c r="R127" s="2"/>
      <c r="S127" s="2"/>
      <c r="T127" s="2"/>
      <c r="U127" s="2"/>
    </row>
    <row r="128" spans="2:21" x14ac:dyDescent="0.3">
      <c r="C128" s="2"/>
      <c r="D128" s="2"/>
      <c r="E128" s="2"/>
      <c r="F128" s="2"/>
      <c r="G128" s="2"/>
      <c r="H128" s="2"/>
      <c r="J128" s="2"/>
      <c r="K128" s="2"/>
      <c r="L128" s="2"/>
      <c r="M128" s="2"/>
      <c r="N128" s="2"/>
      <c r="O128" s="2"/>
      <c r="P128" s="2"/>
      <c r="Q128" s="2"/>
      <c r="R128" s="2"/>
      <c r="S128" s="2"/>
      <c r="T128" s="2"/>
      <c r="U128" s="2"/>
    </row>
    <row r="129" spans="3:21" x14ac:dyDescent="0.3">
      <c r="C129" s="2"/>
      <c r="D129" s="2"/>
      <c r="E129" s="2"/>
      <c r="F129" s="2"/>
      <c r="G129" s="2"/>
      <c r="H129" s="2"/>
      <c r="J129" s="2"/>
      <c r="K129" s="2"/>
      <c r="L129" s="2"/>
      <c r="M129" s="2"/>
      <c r="N129" s="2"/>
      <c r="O129" s="2"/>
      <c r="P129" s="2"/>
      <c r="Q129" s="2"/>
      <c r="R129" s="2"/>
      <c r="S129" s="2"/>
      <c r="T129" s="2"/>
      <c r="U129" s="2"/>
    </row>
    <row r="130" spans="3:21" x14ac:dyDescent="0.3">
      <c r="C130" s="2"/>
      <c r="D130" s="2"/>
      <c r="E130" s="2"/>
      <c r="F130" s="2"/>
      <c r="G130" s="2"/>
      <c r="H130" s="2"/>
      <c r="J130" s="2"/>
      <c r="K130" s="2"/>
      <c r="L130" s="2"/>
      <c r="M130" s="2"/>
      <c r="N130" s="2"/>
      <c r="O130" s="2"/>
      <c r="P130" s="2"/>
      <c r="Q130" s="2"/>
      <c r="R130" s="2"/>
      <c r="S130" s="2"/>
      <c r="T130" s="2"/>
      <c r="U130" s="2"/>
    </row>
    <row r="131" spans="3:21" x14ac:dyDescent="0.3">
      <c r="C131" s="2"/>
      <c r="D131" s="2"/>
      <c r="E131" s="2"/>
      <c r="F131" s="2"/>
      <c r="G131" s="2"/>
      <c r="H131" s="2"/>
      <c r="J131" s="2"/>
      <c r="K131" s="2"/>
      <c r="L131" s="2"/>
      <c r="M131" s="2"/>
      <c r="N131" s="2"/>
      <c r="O131" s="2"/>
      <c r="P131" s="2"/>
      <c r="Q131" s="2"/>
      <c r="R131" s="2"/>
      <c r="S131" s="2"/>
      <c r="T131" s="2"/>
      <c r="U131" s="2"/>
    </row>
    <row r="132" spans="3:21" x14ac:dyDescent="0.3">
      <c r="C132" s="2"/>
      <c r="D132" s="2"/>
      <c r="E132" s="2"/>
      <c r="F132" s="2"/>
      <c r="G132" s="2"/>
      <c r="H132" s="2"/>
      <c r="J132" s="2"/>
      <c r="K132" s="2"/>
      <c r="L132" s="2"/>
      <c r="M132" s="2"/>
      <c r="N132" s="2"/>
      <c r="O132" s="2"/>
      <c r="P132" s="2"/>
      <c r="Q132" s="2"/>
      <c r="R132" s="2"/>
      <c r="S132" s="2"/>
      <c r="T132" s="2"/>
      <c r="U132" s="2"/>
    </row>
    <row r="133" spans="3:21" x14ac:dyDescent="0.3">
      <c r="C133" s="2"/>
      <c r="D133" s="2"/>
      <c r="E133" s="2"/>
      <c r="F133" s="2"/>
      <c r="G133" s="2"/>
      <c r="H133" s="2"/>
      <c r="J133" s="2"/>
      <c r="K133" s="2"/>
      <c r="L133" s="2"/>
      <c r="M133" s="2"/>
      <c r="N133" s="2"/>
      <c r="O133" s="2"/>
      <c r="P133" s="2"/>
      <c r="Q133" s="2"/>
      <c r="R133" s="2"/>
      <c r="S133" s="2"/>
      <c r="T133" s="2"/>
      <c r="U133" s="2"/>
    </row>
    <row r="134" spans="3:21" x14ac:dyDescent="0.3">
      <c r="C134" s="2"/>
      <c r="D134" s="2"/>
      <c r="E134" s="2"/>
      <c r="F134" s="2"/>
      <c r="G134" s="2"/>
      <c r="H134" s="2"/>
      <c r="J134" s="2"/>
      <c r="K134" s="2"/>
      <c r="L134" s="2"/>
      <c r="M134" s="2"/>
      <c r="N134" s="2"/>
      <c r="O134" s="2"/>
      <c r="P134" s="2"/>
      <c r="Q134" s="2"/>
      <c r="R134" s="2"/>
      <c r="S134" s="2"/>
      <c r="T134" s="2"/>
      <c r="U134" s="2"/>
    </row>
    <row r="135" spans="3:21" x14ac:dyDescent="0.3">
      <c r="C135" s="2"/>
      <c r="D135" s="2"/>
      <c r="E135" s="2"/>
      <c r="F135" s="2"/>
      <c r="G135" s="2"/>
      <c r="H135" s="2"/>
      <c r="J135" s="2"/>
      <c r="K135" s="2"/>
      <c r="L135" s="2"/>
      <c r="M135" s="2"/>
      <c r="N135" s="2"/>
      <c r="O135" s="2"/>
      <c r="P135" s="2"/>
      <c r="Q135" s="2"/>
      <c r="R135" s="2"/>
      <c r="S135" s="2"/>
      <c r="T135" s="2"/>
      <c r="U135" s="2"/>
    </row>
    <row r="136" spans="3:21" x14ac:dyDescent="0.3">
      <c r="H136" s="2"/>
      <c r="O136" s="2"/>
    </row>
    <row r="137" spans="3:21" x14ac:dyDescent="0.3">
      <c r="H137" s="2"/>
      <c r="O137" s="2"/>
    </row>
    <row r="138" spans="3:21" x14ac:dyDescent="0.3">
      <c r="H138" s="2"/>
      <c r="O138" s="2"/>
    </row>
    <row r="139" spans="3:21" x14ac:dyDescent="0.3">
      <c r="H139" s="2"/>
      <c r="O139" s="2"/>
    </row>
    <row r="140" spans="3:21" x14ac:dyDescent="0.3">
      <c r="H140" s="2"/>
      <c r="O140" s="2"/>
    </row>
    <row r="141" spans="3:21" x14ac:dyDescent="0.3">
      <c r="H141" s="2"/>
      <c r="O141" s="2"/>
    </row>
    <row r="142" spans="3:21" x14ac:dyDescent="0.3">
      <c r="H142" s="2"/>
      <c r="O142" s="2"/>
    </row>
    <row r="143" spans="3:21" x14ac:dyDescent="0.3">
      <c r="H143" s="2"/>
      <c r="O143" s="2"/>
    </row>
    <row r="144" spans="3:21" x14ac:dyDescent="0.3">
      <c r="H144" s="2"/>
      <c r="O144" s="2"/>
    </row>
    <row r="145" spans="8:15" x14ac:dyDescent="0.3">
      <c r="H145" s="2"/>
      <c r="O145" s="2"/>
    </row>
  </sheetData>
  <sheetProtection password="984E" sheet="1" objects="1" scenarios="1"/>
  <mergeCells count="16">
    <mergeCell ref="B80:U84"/>
    <mergeCell ref="B27:U32"/>
    <mergeCell ref="B34:U34"/>
    <mergeCell ref="B35:U35"/>
    <mergeCell ref="B36:U36"/>
    <mergeCell ref="B46:U46"/>
    <mergeCell ref="B79:U79"/>
    <mergeCell ref="I38:L38"/>
    <mergeCell ref="I48:L48"/>
    <mergeCell ref="B7:E7"/>
    <mergeCell ref="B38:E38"/>
    <mergeCell ref="B48:E48"/>
    <mergeCell ref="B33:U33"/>
    <mergeCell ref="P7:S7"/>
    <mergeCell ref="P38:S38"/>
    <mergeCell ref="I7:L7"/>
  </mergeCells>
  <pageMargins left="0.7" right="0.7" top="0.75" bottom="0.75" header="0.3" footer="0.3"/>
  <pageSetup paperSize="5" scale="65" fitToHeight="0" orientation="landscape" r:id="rId1"/>
  <rowBreaks count="2" manualBreakCount="2">
    <brk id="46" max="16383" man="1"/>
    <brk id="8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0"/>
  <sheetViews>
    <sheetView showGridLines="0" zoomScaleNormal="100" workbookViewId="0">
      <pane xSplit="3" ySplit="6" topLeftCell="D7" activePane="bottomRight" state="frozen"/>
      <selection pane="topRight" activeCell="D1" sqref="D1"/>
      <selection pane="bottomLeft" activeCell="A7" sqref="A7"/>
      <selection pane="bottomRight" activeCell="J14" sqref="J14:J24"/>
    </sheetView>
  </sheetViews>
  <sheetFormatPr defaultColWidth="9.109375" defaultRowHeight="14.4" x14ac:dyDescent="0.3"/>
  <cols>
    <col min="1" max="1" width="4.88671875" style="51" customWidth="1"/>
    <col min="2" max="2" width="3.5546875" style="51" customWidth="1"/>
    <col min="3" max="3" width="33.5546875" style="51" customWidth="1"/>
    <col min="4" max="8" width="10" style="53" customWidth="1"/>
    <col min="9" max="16" width="10" style="51" customWidth="1"/>
    <col min="17" max="16384" width="9.109375" style="51"/>
  </cols>
  <sheetData>
    <row r="1" spans="1:17" ht="15.6" x14ac:dyDescent="0.3">
      <c r="A1" s="82" t="s">
        <v>24</v>
      </c>
      <c r="B1" s="82"/>
      <c r="C1" s="82"/>
      <c r="D1" s="59"/>
      <c r="E1" s="59"/>
      <c r="F1" s="59"/>
      <c r="G1" s="59"/>
      <c r="H1" s="59"/>
      <c r="I1" s="61"/>
      <c r="J1" s="61"/>
      <c r="K1" s="61"/>
      <c r="L1" s="61"/>
      <c r="M1" s="61"/>
      <c r="N1" s="61"/>
      <c r="O1" s="61"/>
      <c r="P1" s="61"/>
      <c r="Q1" s="61"/>
    </row>
    <row r="2" spans="1:17" ht="15.6" x14ac:dyDescent="0.3">
      <c r="A2" s="82" t="s">
        <v>87</v>
      </c>
      <c r="B2" s="82"/>
      <c r="C2" s="82"/>
      <c r="D2" s="59"/>
      <c r="E2" s="59"/>
      <c r="F2" s="59"/>
      <c r="G2" s="59"/>
      <c r="H2" s="59"/>
      <c r="I2" s="61"/>
      <c r="J2" s="61"/>
      <c r="K2" s="61"/>
      <c r="L2" s="61"/>
      <c r="M2" s="61"/>
      <c r="N2" s="61"/>
      <c r="O2" s="61"/>
      <c r="P2" s="61"/>
      <c r="Q2" s="61"/>
    </row>
    <row r="3" spans="1:17" ht="15.6" x14ac:dyDescent="0.3">
      <c r="A3" s="82"/>
      <c r="B3" s="82"/>
      <c r="C3" s="82"/>
      <c r="D3" s="59"/>
      <c r="E3" s="59"/>
      <c r="F3" s="59"/>
      <c r="G3" s="59"/>
      <c r="H3" s="59"/>
      <c r="I3" s="61"/>
      <c r="J3" s="61"/>
      <c r="K3" s="61"/>
      <c r="L3" s="61"/>
      <c r="M3" s="61"/>
      <c r="N3" s="61"/>
      <c r="O3" s="61"/>
      <c r="P3" s="61"/>
      <c r="Q3" s="61"/>
    </row>
    <row r="4" spans="1:17" s="53" customFormat="1" ht="15.6" x14ac:dyDescent="0.3">
      <c r="A4" s="82"/>
      <c r="B4" s="82"/>
      <c r="C4" s="82"/>
      <c r="D4" s="96" t="s">
        <v>71</v>
      </c>
      <c r="E4" s="97"/>
      <c r="F4" s="97"/>
      <c r="G4" s="97"/>
      <c r="H4" s="97"/>
      <c r="I4" s="97"/>
      <c r="J4" s="97"/>
      <c r="K4" s="97"/>
      <c r="L4" s="97"/>
      <c r="M4" s="97"/>
      <c r="N4" s="97"/>
      <c r="O4" s="97"/>
      <c r="P4" s="98"/>
      <c r="Q4" s="59"/>
    </row>
    <row r="5" spans="1:17" s="53" customFormat="1" ht="15.6" x14ac:dyDescent="0.3">
      <c r="A5" s="82"/>
      <c r="B5" s="82"/>
      <c r="C5" s="82"/>
      <c r="D5" s="99" t="s">
        <v>1</v>
      </c>
      <c r="E5" s="99"/>
      <c r="F5" s="99"/>
      <c r="G5" s="99"/>
      <c r="H5" s="99"/>
      <c r="I5" s="100" t="s">
        <v>0</v>
      </c>
      <c r="J5" s="101"/>
      <c r="K5" s="101"/>
      <c r="L5" s="101"/>
      <c r="M5" s="101"/>
      <c r="N5" s="101"/>
      <c r="O5" s="101"/>
      <c r="P5" s="102"/>
      <c r="Q5" s="59"/>
    </row>
    <row r="6" spans="1:17" s="53" customFormat="1" ht="33.75" customHeight="1" x14ac:dyDescent="0.3">
      <c r="A6" s="59"/>
      <c r="B6" s="59"/>
      <c r="C6" s="59"/>
      <c r="D6" s="78">
        <v>2010</v>
      </c>
      <c r="E6" s="79">
        <v>2011</v>
      </c>
      <c r="F6" s="79">
        <v>2012</v>
      </c>
      <c r="G6" s="79">
        <v>2013</v>
      </c>
      <c r="H6" s="79">
        <v>2014</v>
      </c>
      <c r="I6" s="80" t="s">
        <v>89</v>
      </c>
      <c r="J6" s="80" t="s">
        <v>90</v>
      </c>
      <c r="K6" s="81" t="s">
        <v>95</v>
      </c>
      <c r="L6" s="80" t="s">
        <v>96</v>
      </c>
      <c r="M6" s="80" t="s">
        <v>93</v>
      </c>
      <c r="N6" s="80" t="s">
        <v>94</v>
      </c>
      <c r="O6" s="81" t="s">
        <v>91</v>
      </c>
      <c r="P6" s="80" t="s">
        <v>92</v>
      </c>
      <c r="Q6" s="59"/>
    </row>
    <row r="7" spans="1:17" ht="7.5" customHeight="1" x14ac:dyDescent="0.3">
      <c r="A7" s="83"/>
      <c r="B7" s="59"/>
      <c r="C7" s="59"/>
      <c r="D7" s="59"/>
      <c r="E7" s="59"/>
      <c r="F7" s="59"/>
      <c r="G7" s="59"/>
      <c r="H7" s="59"/>
      <c r="I7" s="84"/>
      <c r="J7" s="61"/>
      <c r="K7" s="62"/>
      <c r="L7" s="85"/>
      <c r="M7" s="84"/>
      <c r="N7" s="61"/>
      <c r="O7" s="61"/>
      <c r="P7" s="61"/>
      <c r="Q7" s="61"/>
    </row>
    <row r="8" spans="1:17" ht="17.399999999999999" x14ac:dyDescent="0.3">
      <c r="A8" s="57" t="s">
        <v>97</v>
      </c>
      <c r="B8" s="58"/>
      <c r="C8" s="58"/>
      <c r="D8" s="59"/>
      <c r="E8" s="59"/>
      <c r="F8" s="59"/>
      <c r="G8" s="59"/>
      <c r="H8" s="59"/>
      <c r="I8" s="60"/>
      <c r="J8" s="61"/>
      <c r="K8" s="62"/>
      <c r="L8" s="62"/>
      <c r="M8" s="60"/>
      <c r="N8" s="61"/>
      <c r="O8" s="61"/>
      <c r="P8" s="61"/>
      <c r="Q8" s="61"/>
    </row>
    <row r="9" spans="1:17" ht="15.6" x14ac:dyDescent="0.3">
      <c r="A9" s="63"/>
      <c r="B9" s="58" t="s">
        <v>72</v>
      </c>
      <c r="C9" s="58"/>
      <c r="D9" s="64">
        <v>293</v>
      </c>
      <c r="E9" s="64">
        <v>297</v>
      </c>
      <c r="F9" s="64">
        <v>298</v>
      </c>
      <c r="G9" s="64">
        <v>334</v>
      </c>
      <c r="H9" s="64">
        <v>335</v>
      </c>
      <c r="I9" s="65">
        <v>335</v>
      </c>
      <c r="J9" s="64">
        <v>334</v>
      </c>
      <c r="K9" s="66">
        <v>334</v>
      </c>
      <c r="L9" s="66">
        <v>337</v>
      </c>
      <c r="M9" s="65">
        <v>338</v>
      </c>
      <c r="N9" s="64">
        <v>341</v>
      </c>
      <c r="O9" s="64">
        <v>339</v>
      </c>
      <c r="P9" s="64">
        <v>339</v>
      </c>
      <c r="Q9" s="61"/>
    </row>
    <row r="10" spans="1:17" ht="15.6" x14ac:dyDescent="0.3">
      <c r="A10" s="63"/>
      <c r="B10" s="58" t="s">
        <v>73</v>
      </c>
      <c r="C10" s="58"/>
      <c r="D10" s="67">
        <v>3832</v>
      </c>
      <c r="E10" s="67">
        <v>3878</v>
      </c>
      <c r="F10" s="67">
        <v>3916</v>
      </c>
      <c r="G10" s="64">
        <v>4457</v>
      </c>
      <c r="H10" s="67">
        <v>4499</v>
      </c>
      <c r="I10" s="68">
        <v>4498</v>
      </c>
      <c r="J10" s="67">
        <v>4491</v>
      </c>
      <c r="K10" s="69">
        <v>4489</v>
      </c>
      <c r="L10" s="69">
        <f>4489+29</f>
        <v>4518</v>
      </c>
      <c r="M10" s="68">
        <v>4551</v>
      </c>
      <c r="N10" s="67">
        <v>4576</v>
      </c>
      <c r="O10" s="67">
        <v>4542</v>
      </c>
      <c r="P10" s="67">
        <v>4559</v>
      </c>
      <c r="Q10" s="61"/>
    </row>
    <row r="11" spans="1:17" ht="7.5" customHeight="1" x14ac:dyDescent="0.3">
      <c r="A11" s="63"/>
      <c r="B11" s="58"/>
      <c r="C11" s="58"/>
      <c r="D11" s="59"/>
      <c r="E11" s="59"/>
      <c r="F11" s="59"/>
      <c r="G11" s="59"/>
      <c r="H11" s="70"/>
      <c r="I11" s="71"/>
      <c r="J11" s="70"/>
      <c r="K11" s="72"/>
      <c r="L11" s="72"/>
      <c r="M11" s="71"/>
      <c r="N11" s="70"/>
      <c r="O11" s="70"/>
      <c r="P11" s="70"/>
      <c r="Q11" s="61"/>
    </row>
    <row r="12" spans="1:17" ht="17.399999999999999" x14ac:dyDescent="0.3">
      <c r="A12" s="57" t="s">
        <v>98</v>
      </c>
      <c r="B12" s="58"/>
      <c r="C12" s="58"/>
      <c r="D12" s="59"/>
      <c r="E12" s="59"/>
      <c r="F12" s="59"/>
      <c r="G12" s="59"/>
      <c r="H12" s="70"/>
      <c r="I12" s="71"/>
      <c r="J12" s="70"/>
      <c r="K12" s="72"/>
      <c r="L12" s="72"/>
      <c r="M12" s="71"/>
      <c r="N12" s="70"/>
      <c r="O12" s="70"/>
      <c r="P12" s="70"/>
      <c r="Q12" s="61"/>
    </row>
    <row r="13" spans="1:17" ht="15.6" x14ac:dyDescent="0.3">
      <c r="A13" s="63"/>
      <c r="B13" s="58" t="s">
        <v>72</v>
      </c>
      <c r="C13" s="58"/>
      <c r="D13" s="59"/>
      <c r="E13" s="59"/>
      <c r="F13" s="59"/>
      <c r="G13" s="59"/>
      <c r="H13" s="70"/>
      <c r="I13" s="71"/>
      <c r="J13" s="70"/>
      <c r="K13" s="72"/>
      <c r="L13" s="72"/>
      <c r="M13" s="71"/>
      <c r="N13" s="70"/>
      <c r="O13" s="70"/>
      <c r="P13" s="70"/>
      <c r="Q13" s="61"/>
    </row>
    <row r="14" spans="1:17" ht="15.6" x14ac:dyDescent="0.3">
      <c r="A14" s="63"/>
      <c r="B14" s="58"/>
      <c r="C14" s="58" t="s">
        <v>74</v>
      </c>
      <c r="D14" s="73">
        <v>49</v>
      </c>
      <c r="E14" s="73">
        <v>53</v>
      </c>
      <c r="F14" s="73">
        <v>56</v>
      </c>
      <c r="G14" s="73">
        <v>62</v>
      </c>
      <c r="H14" s="73">
        <v>65</v>
      </c>
      <c r="I14" s="74">
        <v>67</v>
      </c>
      <c r="J14" s="73">
        <v>71</v>
      </c>
      <c r="K14" s="75">
        <f>71+2</f>
        <v>73</v>
      </c>
      <c r="L14" s="75">
        <f>71+2+1</f>
        <v>74</v>
      </c>
      <c r="M14" s="74">
        <v>75</v>
      </c>
      <c r="N14" s="73">
        <v>77</v>
      </c>
      <c r="O14" s="73">
        <v>77</v>
      </c>
      <c r="P14" s="73">
        <v>78</v>
      </c>
      <c r="Q14" s="61"/>
    </row>
    <row r="15" spans="1:17" ht="15.6" x14ac:dyDescent="0.3">
      <c r="A15" s="63"/>
      <c r="B15" s="58"/>
      <c r="C15" s="58" t="s">
        <v>75</v>
      </c>
      <c r="D15" s="73">
        <v>31</v>
      </c>
      <c r="E15" s="73">
        <v>31</v>
      </c>
      <c r="F15" s="73">
        <v>31</v>
      </c>
      <c r="G15" s="73">
        <v>0</v>
      </c>
      <c r="H15" s="73">
        <v>0</v>
      </c>
      <c r="I15" s="74">
        <v>0</v>
      </c>
      <c r="J15" s="73">
        <v>0</v>
      </c>
      <c r="K15" s="75">
        <v>0</v>
      </c>
      <c r="L15" s="75">
        <v>0</v>
      </c>
      <c r="M15" s="74">
        <v>0</v>
      </c>
      <c r="N15" s="73">
        <v>0</v>
      </c>
      <c r="O15" s="73">
        <v>0</v>
      </c>
      <c r="P15" s="73">
        <v>0</v>
      </c>
      <c r="Q15" s="61"/>
    </row>
    <row r="16" spans="1:17" ht="15.6" x14ac:dyDescent="0.3">
      <c r="A16" s="63"/>
      <c r="B16" s="58"/>
      <c r="C16" s="58" t="s">
        <v>76</v>
      </c>
      <c r="D16" s="73">
        <v>10</v>
      </c>
      <c r="E16" s="73">
        <v>20</v>
      </c>
      <c r="F16" s="73">
        <v>20</v>
      </c>
      <c r="G16" s="73">
        <v>19</v>
      </c>
      <c r="H16" s="73">
        <v>19</v>
      </c>
      <c r="I16" s="74">
        <v>19</v>
      </c>
      <c r="J16" s="73">
        <v>19</v>
      </c>
      <c r="K16" s="75">
        <f>19+1</f>
        <v>20</v>
      </c>
      <c r="L16" s="75">
        <f>19+1</f>
        <v>20</v>
      </c>
      <c r="M16" s="74">
        <f>19+1</f>
        <v>20</v>
      </c>
      <c r="N16" s="73">
        <f>19+1</f>
        <v>20</v>
      </c>
      <c r="O16" s="73">
        <v>21</v>
      </c>
      <c r="P16" s="73">
        <v>21</v>
      </c>
      <c r="Q16" s="61"/>
    </row>
    <row r="17" spans="1:17" ht="15.6" x14ac:dyDescent="0.3">
      <c r="A17" s="63"/>
      <c r="B17" s="58"/>
      <c r="C17" s="58" t="s">
        <v>77</v>
      </c>
      <c r="D17" s="73">
        <v>12</v>
      </c>
      <c r="E17" s="73">
        <v>16</v>
      </c>
      <c r="F17" s="73">
        <v>18</v>
      </c>
      <c r="G17" s="73">
        <v>24</v>
      </c>
      <c r="H17" s="73">
        <v>28</v>
      </c>
      <c r="I17" s="74">
        <v>28</v>
      </c>
      <c r="J17" s="73">
        <v>29</v>
      </c>
      <c r="K17" s="75">
        <v>29</v>
      </c>
      <c r="L17" s="75">
        <v>29</v>
      </c>
      <c r="M17" s="74">
        <v>29</v>
      </c>
      <c r="N17" s="73">
        <v>29</v>
      </c>
      <c r="O17" s="73">
        <v>30</v>
      </c>
      <c r="P17" s="73">
        <v>32</v>
      </c>
      <c r="Q17" s="61"/>
    </row>
    <row r="18" spans="1:17" ht="15.6" x14ac:dyDescent="0.3">
      <c r="A18" s="63"/>
      <c r="B18" s="58"/>
      <c r="C18" s="58" t="s">
        <v>78</v>
      </c>
      <c r="D18" s="73">
        <v>11</v>
      </c>
      <c r="E18" s="73">
        <v>12</v>
      </c>
      <c r="F18" s="73">
        <v>13</v>
      </c>
      <c r="G18" s="73">
        <v>13</v>
      </c>
      <c r="H18" s="73">
        <v>16</v>
      </c>
      <c r="I18" s="74">
        <v>16</v>
      </c>
      <c r="J18" s="73">
        <v>16</v>
      </c>
      <c r="K18" s="75">
        <v>16</v>
      </c>
      <c r="L18" s="75">
        <v>16</v>
      </c>
      <c r="M18" s="74">
        <v>17</v>
      </c>
      <c r="N18" s="73">
        <v>17</v>
      </c>
      <c r="O18" s="73">
        <v>17</v>
      </c>
      <c r="P18" s="73">
        <v>17</v>
      </c>
      <c r="Q18" s="61"/>
    </row>
    <row r="19" spans="1:17" ht="15.6" x14ac:dyDescent="0.3">
      <c r="A19" s="63"/>
      <c r="B19" s="58"/>
      <c r="C19" s="58" t="s">
        <v>79</v>
      </c>
      <c r="D19" s="73">
        <v>12</v>
      </c>
      <c r="E19" s="73">
        <v>12</v>
      </c>
      <c r="F19" s="73">
        <v>14</v>
      </c>
      <c r="G19" s="73">
        <v>14</v>
      </c>
      <c r="H19" s="73">
        <v>15</v>
      </c>
      <c r="I19" s="74">
        <v>15</v>
      </c>
      <c r="J19" s="73">
        <v>15</v>
      </c>
      <c r="K19" s="75">
        <v>15</v>
      </c>
      <c r="L19" s="75">
        <f>15+1</f>
        <v>16</v>
      </c>
      <c r="M19" s="74">
        <f>15+1</f>
        <v>16</v>
      </c>
      <c r="N19" s="73">
        <f>15+1</f>
        <v>16</v>
      </c>
      <c r="O19" s="73">
        <f>15+1</f>
        <v>16</v>
      </c>
      <c r="P19" s="73">
        <f>15+1</f>
        <v>16</v>
      </c>
      <c r="Q19" s="61"/>
    </row>
    <row r="20" spans="1:17" ht="15.6" x14ac:dyDescent="0.3">
      <c r="A20" s="63"/>
      <c r="B20" s="58"/>
      <c r="C20" s="58" t="s">
        <v>80</v>
      </c>
      <c r="D20" s="73">
        <v>8</v>
      </c>
      <c r="E20" s="73">
        <v>10</v>
      </c>
      <c r="F20" s="73">
        <v>10</v>
      </c>
      <c r="G20" s="73">
        <v>10</v>
      </c>
      <c r="H20" s="73">
        <v>10</v>
      </c>
      <c r="I20" s="74">
        <v>10</v>
      </c>
      <c r="J20" s="73">
        <v>11</v>
      </c>
      <c r="K20" s="75">
        <v>11</v>
      </c>
      <c r="L20" s="75">
        <f>11+1</f>
        <v>12</v>
      </c>
      <c r="M20" s="74">
        <f>11+1</f>
        <v>12</v>
      </c>
      <c r="N20" s="73">
        <f>11+1</f>
        <v>12</v>
      </c>
      <c r="O20" s="73">
        <f>11+1</f>
        <v>12</v>
      </c>
      <c r="P20" s="73">
        <v>13</v>
      </c>
      <c r="Q20" s="61"/>
    </row>
    <row r="21" spans="1:17" ht="15.6" x14ac:dyDescent="0.3">
      <c r="A21" s="63"/>
      <c r="B21" s="58"/>
      <c r="C21" s="58" t="s">
        <v>81</v>
      </c>
      <c r="D21" s="73">
        <v>4</v>
      </c>
      <c r="E21" s="73">
        <v>5</v>
      </c>
      <c r="F21" s="73">
        <v>5</v>
      </c>
      <c r="G21" s="73">
        <v>6</v>
      </c>
      <c r="H21" s="73">
        <v>6</v>
      </c>
      <c r="I21" s="74">
        <v>6</v>
      </c>
      <c r="J21" s="73">
        <v>6</v>
      </c>
      <c r="K21" s="75">
        <f t="shared" ref="K21:P21" si="0">6+1</f>
        <v>7</v>
      </c>
      <c r="L21" s="75">
        <f t="shared" si="0"/>
        <v>7</v>
      </c>
      <c r="M21" s="74">
        <f t="shared" si="0"/>
        <v>7</v>
      </c>
      <c r="N21" s="73">
        <f t="shared" si="0"/>
        <v>7</v>
      </c>
      <c r="O21" s="73">
        <f t="shared" si="0"/>
        <v>7</v>
      </c>
      <c r="P21" s="73">
        <f t="shared" si="0"/>
        <v>7</v>
      </c>
      <c r="Q21" s="61"/>
    </row>
    <row r="22" spans="1:17" ht="15.6" x14ac:dyDescent="0.3">
      <c r="A22" s="63"/>
      <c r="B22" s="58"/>
      <c r="C22" s="58" t="s">
        <v>82</v>
      </c>
      <c r="D22" s="75">
        <v>0</v>
      </c>
      <c r="E22" s="75">
        <v>0</v>
      </c>
      <c r="F22" s="75">
        <v>0</v>
      </c>
      <c r="G22" s="75">
        <v>0</v>
      </c>
      <c r="H22" s="75">
        <v>1</v>
      </c>
      <c r="I22" s="74">
        <v>1</v>
      </c>
      <c r="J22" s="75">
        <v>1</v>
      </c>
      <c r="K22" s="75">
        <v>1</v>
      </c>
      <c r="L22" s="75">
        <v>1</v>
      </c>
      <c r="M22" s="74">
        <v>1</v>
      </c>
      <c r="N22" s="75">
        <v>1</v>
      </c>
      <c r="O22" s="75">
        <v>1</v>
      </c>
      <c r="P22" s="75">
        <v>1</v>
      </c>
      <c r="Q22" s="61"/>
    </row>
    <row r="23" spans="1:17" ht="15.6" x14ac:dyDescent="0.3">
      <c r="A23" s="63"/>
      <c r="B23" s="58"/>
      <c r="C23" s="58" t="s">
        <v>83</v>
      </c>
      <c r="D23" s="75">
        <v>0</v>
      </c>
      <c r="E23" s="75">
        <v>0</v>
      </c>
      <c r="F23" s="75">
        <v>0</v>
      </c>
      <c r="G23" s="75">
        <v>0</v>
      </c>
      <c r="H23" s="75">
        <v>0</v>
      </c>
      <c r="I23" s="74">
        <v>0</v>
      </c>
      <c r="J23" s="75">
        <v>1</v>
      </c>
      <c r="K23" s="75">
        <v>1</v>
      </c>
      <c r="L23" s="75">
        <v>1</v>
      </c>
      <c r="M23" s="74">
        <v>1</v>
      </c>
      <c r="N23" s="75">
        <v>1</v>
      </c>
      <c r="O23" s="75">
        <v>1</v>
      </c>
      <c r="P23" s="75">
        <v>1</v>
      </c>
      <c r="Q23" s="61"/>
    </row>
    <row r="24" spans="1:17" ht="15.6" x14ac:dyDescent="0.3">
      <c r="A24" s="63"/>
      <c r="B24" s="58"/>
      <c r="C24" s="58" t="s">
        <v>84</v>
      </c>
      <c r="D24" s="76">
        <v>0</v>
      </c>
      <c r="E24" s="76">
        <v>0</v>
      </c>
      <c r="F24" s="76">
        <v>0</v>
      </c>
      <c r="G24" s="76">
        <v>0</v>
      </c>
      <c r="H24" s="76">
        <v>0</v>
      </c>
      <c r="I24" s="77">
        <v>0</v>
      </c>
      <c r="J24" s="76">
        <v>0</v>
      </c>
      <c r="K24" s="76">
        <v>0</v>
      </c>
      <c r="L24" s="76">
        <v>0</v>
      </c>
      <c r="M24" s="77">
        <v>0</v>
      </c>
      <c r="N24" s="76">
        <v>1</v>
      </c>
      <c r="O24" s="76">
        <v>1</v>
      </c>
      <c r="P24" s="76">
        <v>1</v>
      </c>
      <c r="Q24" s="61"/>
    </row>
    <row r="25" spans="1:17" ht="15.6" x14ac:dyDescent="0.3">
      <c r="A25" s="63"/>
      <c r="B25" s="58"/>
      <c r="C25" s="58" t="s">
        <v>72</v>
      </c>
      <c r="D25" s="73">
        <f>SUM(D14:D24)</f>
        <v>137</v>
      </c>
      <c r="E25" s="73">
        <f t="shared" ref="E25:L25" si="1">SUM(E14:E24)</f>
        <v>159</v>
      </c>
      <c r="F25" s="73">
        <f t="shared" si="1"/>
        <v>167</v>
      </c>
      <c r="G25" s="73">
        <f t="shared" si="1"/>
        <v>148</v>
      </c>
      <c r="H25" s="73">
        <f t="shared" si="1"/>
        <v>160</v>
      </c>
      <c r="I25" s="74">
        <f t="shared" si="1"/>
        <v>162</v>
      </c>
      <c r="J25" s="73">
        <f t="shared" si="1"/>
        <v>169</v>
      </c>
      <c r="K25" s="75">
        <f t="shared" si="1"/>
        <v>173</v>
      </c>
      <c r="L25" s="75">
        <f t="shared" si="1"/>
        <v>176</v>
      </c>
      <c r="M25" s="74">
        <f>SUM(M14:M24)</f>
        <v>178</v>
      </c>
      <c r="N25" s="73">
        <f t="shared" ref="N25:P25" si="2">SUM(N14:N24)</f>
        <v>181</v>
      </c>
      <c r="O25" s="73">
        <f t="shared" ref="O25" si="3">SUM(O14:O24)</f>
        <v>183</v>
      </c>
      <c r="P25" s="73">
        <f t="shared" si="2"/>
        <v>187</v>
      </c>
      <c r="Q25" s="61"/>
    </row>
    <row r="26" spans="1:17" ht="7.5" customHeight="1" x14ac:dyDescent="0.3">
      <c r="A26" s="63"/>
      <c r="B26" s="58"/>
      <c r="C26" s="58"/>
      <c r="D26" s="73"/>
      <c r="E26" s="73"/>
      <c r="F26" s="73"/>
      <c r="G26" s="73"/>
      <c r="H26" s="73"/>
      <c r="I26" s="74"/>
      <c r="J26" s="73"/>
      <c r="K26" s="75"/>
      <c r="L26" s="75"/>
      <c r="M26" s="74"/>
      <c r="N26" s="73"/>
      <c r="O26" s="73"/>
      <c r="P26" s="73"/>
      <c r="Q26" s="61"/>
    </row>
    <row r="27" spans="1:17" ht="15.6" x14ac:dyDescent="0.3">
      <c r="A27" s="63"/>
      <c r="B27" s="58" t="s">
        <v>73</v>
      </c>
      <c r="C27" s="58"/>
      <c r="D27" s="73"/>
      <c r="E27" s="73"/>
      <c r="F27" s="73"/>
      <c r="G27" s="73"/>
      <c r="H27" s="73"/>
      <c r="I27" s="74"/>
      <c r="J27" s="73"/>
      <c r="K27" s="75"/>
      <c r="L27" s="75"/>
      <c r="M27" s="74"/>
      <c r="N27" s="73"/>
      <c r="O27" s="73"/>
      <c r="P27" s="73"/>
      <c r="Q27" s="61"/>
    </row>
    <row r="28" spans="1:17" ht="15.6" x14ac:dyDescent="0.3">
      <c r="A28" s="63"/>
      <c r="B28" s="58"/>
      <c r="C28" s="58" t="s">
        <v>74</v>
      </c>
      <c r="D28" s="73">
        <v>409</v>
      </c>
      <c r="E28" s="73">
        <v>434</v>
      </c>
      <c r="F28" s="73">
        <v>454</v>
      </c>
      <c r="G28" s="73">
        <v>497</v>
      </c>
      <c r="H28" s="73">
        <v>516</v>
      </c>
      <c r="I28" s="74">
        <v>528</v>
      </c>
      <c r="J28" s="73">
        <v>548</v>
      </c>
      <c r="K28" s="75">
        <f>548+7+4+3</f>
        <v>562</v>
      </c>
      <c r="L28" s="75">
        <f>548+7+4+3+6</f>
        <v>568</v>
      </c>
      <c r="M28" s="74">
        <v>572</v>
      </c>
      <c r="N28" s="73">
        <v>583</v>
      </c>
      <c r="O28" s="73">
        <v>583</v>
      </c>
      <c r="P28" s="73">
        <v>587</v>
      </c>
      <c r="Q28" s="61"/>
    </row>
    <row r="29" spans="1:17" ht="15.6" x14ac:dyDescent="0.3">
      <c r="A29" s="63"/>
      <c r="B29" s="58"/>
      <c r="C29" s="58" t="s">
        <v>75</v>
      </c>
      <c r="D29" s="73">
        <v>296</v>
      </c>
      <c r="E29" s="73">
        <v>294</v>
      </c>
      <c r="F29" s="73">
        <v>290</v>
      </c>
      <c r="G29" s="73">
        <v>0</v>
      </c>
      <c r="H29" s="73">
        <v>0</v>
      </c>
      <c r="I29" s="74">
        <v>0</v>
      </c>
      <c r="J29" s="73">
        <v>0</v>
      </c>
      <c r="K29" s="75">
        <v>0</v>
      </c>
      <c r="L29" s="75">
        <v>0</v>
      </c>
      <c r="M29" s="74">
        <v>0</v>
      </c>
      <c r="N29" s="73">
        <v>0</v>
      </c>
      <c r="O29" s="73">
        <v>0</v>
      </c>
      <c r="P29" s="73">
        <v>0</v>
      </c>
      <c r="Q29" s="61"/>
    </row>
    <row r="30" spans="1:17" ht="15.6" x14ac:dyDescent="0.3">
      <c r="A30" s="63"/>
      <c r="B30" s="58"/>
      <c r="C30" s="58" t="s">
        <v>76</v>
      </c>
      <c r="D30" s="73">
        <v>80</v>
      </c>
      <c r="E30" s="73">
        <v>175</v>
      </c>
      <c r="F30" s="73">
        <v>176</v>
      </c>
      <c r="G30" s="73">
        <v>168</v>
      </c>
      <c r="H30" s="73">
        <v>168</v>
      </c>
      <c r="I30" s="74">
        <v>168</v>
      </c>
      <c r="J30" s="73">
        <v>170</v>
      </c>
      <c r="K30" s="75">
        <f>170+8</f>
        <v>178</v>
      </c>
      <c r="L30" s="75">
        <f>170+8+1</f>
        <v>179</v>
      </c>
      <c r="M30" s="74">
        <f>170+8+1</f>
        <v>179</v>
      </c>
      <c r="N30" s="73">
        <f>170+8+1</f>
        <v>179</v>
      </c>
      <c r="O30" s="73">
        <f>170+8+1+5</f>
        <v>184</v>
      </c>
      <c r="P30" s="73">
        <f>170+8+1+5</f>
        <v>184</v>
      </c>
      <c r="Q30" s="61"/>
    </row>
    <row r="31" spans="1:17" ht="15.6" x14ac:dyDescent="0.3">
      <c r="A31" s="63"/>
      <c r="B31" s="58"/>
      <c r="C31" s="58" t="s">
        <v>77</v>
      </c>
      <c r="D31" s="73">
        <v>68</v>
      </c>
      <c r="E31" s="73">
        <v>88</v>
      </c>
      <c r="F31" s="73">
        <v>99</v>
      </c>
      <c r="G31" s="73">
        <v>129</v>
      </c>
      <c r="H31" s="73">
        <v>144</v>
      </c>
      <c r="I31" s="74">
        <v>144</v>
      </c>
      <c r="J31" s="73">
        <v>150</v>
      </c>
      <c r="K31" s="75">
        <v>150</v>
      </c>
      <c r="L31" s="75">
        <v>151</v>
      </c>
      <c r="M31" s="74">
        <v>152</v>
      </c>
      <c r="N31" s="73">
        <v>154</v>
      </c>
      <c r="O31" s="73">
        <f>154+6</f>
        <v>160</v>
      </c>
      <c r="P31" s="73">
        <v>170</v>
      </c>
      <c r="Q31" s="61"/>
    </row>
    <row r="32" spans="1:17" ht="15.6" x14ac:dyDescent="0.3">
      <c r="A32" s="63"/>
      <c r="B32" s="58"/>
      <c r="C32" s="58" t="s">
        <v>78</v>
      </c>
      <c r="D32" s="73">
        <v>87</v>
      </c>
      <c r="E32" s="73">
        <v>92</v>
      </c>
      <c r="F32" s="73">
        <v>101</v>
      </c>
      <c r="G32" s="73">
        <v>102</v>
      </c>
      <c r="H32" s="73">
        <v>113</v>
      </c>
      <c r="I32" s="74">
        <v>113</v>
      </c>
      <c r="J32" s="73">
        <v>113</v>
      </c>
      <c r="K32" s="75">
        <v>113</v>
      </c>
      <c r="L32" s="75">
        <v>114</v>
      </c>
      <c r="M32" s="74">
        <v>118</v>
      </c>
      <c r="N32" s="73">
        <v>118</v>
      </c>
      <c r="O32" s="73">
        <v>118</v>
      </c>
      <c r="P32" s="73">
        <v>118</v>
      </c>
      <c r="Q32" s="61"/>
    </row>
    <row r="33" spans="1:17" ht="15.6" x14ac:dyDescent="0.3">
      <c r="A33" s="63"/>
      <c r="B33" s="58"/>
      <c r="C33" s="58" t="s">
        <v>79</v>
      </c>
      <c r="D33" s="73">
        <v>83</v>
      </c>
      <c r="E33" s="73">
        <v>83</v>
      </c>
      <c r="F33" s="73">
        <v>96</v>
      </c>
      <c r="G33" s="73">
        <v>98</v>
      </c>
      <c r="H33" s="73">
        <v>110</v>
      </c>
      <c r="I33" s="74">
        <v>110</v>
      </c>
      <c r="J33" s="73">
        <v>110</v>
      </c>
      <c r="K33" s="75">
        <v>110</v>
      </c>
      <c r="L33" s="75">
        <v>118</v>
      </c>
      <c r="M33" s="74">
        <v>118</v>
      </c>
      <c r="N33" s="73">
        <v>118</v>
      </c>
      <c r="O33" s="73">
        <v>118</v>
      </c>
      <c r="P33" s="73">
        <v>118</v>
      </c>
      <c r="Q33" s="61"/>
    </row>
    <row r="34" spans="1:17" ht="15.6" x14ac:dyDescent="0.3">
      <c r="A34" s="63"/>
      <c r="B34" s="58"/>
      <c r="C34" s="58" t="s">
        <v>80</v>
      </c>
      <c r="D34" s="73">
        <v>64</v>
      </c>
      <c r="E34" s="73">
        <v>76</v>
      </c>
      <c r="F34" s="73">
        <v>76</v>
      </c>
      <c r="G34" s="73">
        <v>76</v>
      </c>
      <c r="H34" s="73">
        <v>77</v>
      </c>
      <c r="I34" s="74">
        <v>77</v>
      </c>
      <c r="J34" s="73">
        <v>80</v>
      </c>
      <c r="K34" s="75">
        <v>80</v>
      </c>
      <c r="L34" s="75">
        <v>84</v>
      </c>
      <c r="M34" s="74">
        <v>86</v>
      </c>
      <c r="N34" s="73">
        <v>86</v>
      </c>
      <c r="O34" s="73">
        <v>86</v>
      </c>
      <c r="P34" s="73">
        <v>93</v>
      </c>
      <c r="Q34" s="61"/>
    </row>
    <row r="35" spans="1:17" ht="15.6" x14ac:dyDescent="0.3">
      <c r="A35" s="63"/>
      <c r="B35" s="58"/>
      <c r="C35" s="58" t="s">
        <v>81</v>
      </c>
      <c r="D35" s="73">
        <v>26</v>
      </c>
      <c r="E35" s="73">
        <v>32</v>
      </c>
      <c r="F35" s="73">
        <v>32</v>
      </c>
      <c r="G35" s="73">
        <v>36</v>
      </c>
      <c r="H35" s="73">
        <v>36</v>
      </c>
      <c r="I35" s="74">
        <v>36</v>
      </c>
      <c r="J35" s="73">
        <v>39</v>
      </c>
      <c r="K35" s="75">
        <f t="shared" ref="K35:P35" si="4">39+6</f>
        <v>45</v>
      </c>
      <c r="L35" s="75">
        <f t="shared" si="4"/>
        <v>45</v>
      </c>
      <c r="M35" s="74">
        <f t="shared" si="4"/>
        <v>45</v>
      </c>
      <c r="N35" s="73">
        <f t="shared" si="4"/>
        <v>45</v>
      </c>
      <c r="O35" s="73">
        <f t="shared" si="4"/>
        <v>45</v>
      </c>
      <c r="P35" s="73">
        <f t="shared" si="4"/>
        <v>45</v>
      </c>
      <c r="Q35" s="61"/>
    </row>
    <row r="36" spans="1:17" s="52" customFormat="1" ht="15.6" x14ac:dyDescent="0.3">
      <c r="A36" s="63"/>
      <c r="B36" s="63"/>
      <c r="C36" s="63" t="s">
        <v>82</v>
      </c>
      <c r="D36" s="75">
        <v>0</v>
      </c>
      <c r="E36" s="75">
        <v>0</v>
      </c>
      <c r="F36" s="75">
        <v>0</v>
      </c>
      <c r="G36" s="75">
        <v>0</v>
      </c>
      <c r="H36" s="75">
        <v>13</v>
      </c>
      <c r="I36" s="74">
        <v>13</v>
      </c>
      <c r="J36" s="75">
        <v>13</v>
      </c>
      <c r="K36" s="75">
        <v>13</v>
      </c>
      <c r="L36" s="75">
        <v>13</v>
      </c>
      <c r="M36" s="74">
        <v>13</v>
      </c>
      <c r="N36" s="75">
        <v>13</v>
      </c>
      <c r="O36" s="75">
        <v>13</v>
      </c>
      <c r="P36" s="75">
        <v>13</v>
      </c>
      <c r="Q36" s="62"/>
    </row>
    <row r="37" spans="1:17" s="52" customFormat="1" ht="15.6" x14ac:dyDescent="0.3">
      <c r="A37" s="63"/>
      <c r="B37" s="63"/>
      <c r="C37" s="63" t="s">
        <v>83</v>
      </c>
      <c r="D37" s="75">
        <v>0</v>
      </c>
      <c r="E37" s="75">
        <v>0</v>
      </c>
      <c r="F37" s="75">
        <v>0</v>
      </c>
      <c r="G37" s="75">
        <v>0</v>
      </c>
      <c r="H37" s="75">
        <v>0</v>
      </c>
      <c r="I37" s="74">
        <v>0</v>
      </c>
      <c r="J37" s="75">
        <v>6</v>
      </c>
      <c r="K37" s="75">
        <v>6</v>
      </c>
      <c r="L37" s="75">
        <v>6</v>
      </c>
      <c r="M37" s="74">
        <v>6</v>
      </c>
      <c r="N37" s="75">
        <v>6</v>
      </c>
      <c r="O37" s="75">
        <v>6</v>
      </c>
      <c r="P37" s="75">
        <v>6</v>
      </c>
      <c r="Q37" s="62"/>
    </row>
    <row r="38" spans="1:17" ht="15.6" x14ac:dyDescent="0.3">
      <c r="A38" s="63"/>
      <c r="B38" s="58"/>
      <c r="C38" s="58" t="s">
        <v>84</v>
      </c>
      <c r="D38" s="76">
        <v>0</v>
      </c>
      <c r="E38" s="76">
        <v>0</v>
      </c>
      <c r="F38" s="76">
        <v>0</v>
      </c>
      <c r="G38" s="76">
        <v>0</v>
      </c>
      <c r="H38" s="76">
        <v>0</v>
      </c>
      <c r="I38" s="77">
        <v>0</v>
      </c>
      <c r="J38" s="76">
        <v>0</v>
      </c>
      <c r="K38" s="76">
        <v>0</v>
      </c>
      <c r="L38" s="76">
        <v>0</v>
      </c>
      <c r="M38" s="77">
        <v>0</v>
      </c>
      <c r="N38" s="76">
        <v>10</v>
      </c>
      <c r="O38" s="76">
        <v>10</v>
      </c>
      <c r="P38" s="76">
        <v>10</v>
      </c>
      <c r="Q38" s="61"/>
    </row>
    <row r="39" spans="1:17" ht="15.6" x14ac:dyDescent="0.3">
      <c r="A39" s="63"/>
      <c r="B39" s="58"/>
      <c r="C39" s="58" t="s">
        <v>73</v>
      </c>
      <c r="D39" s="73">
        <f>SUM(D28:D38)</f>
        <v>1113</v>
      </c>
      <c r="E39" s="73">
        <f>SUM(E28:E38)</f>
        <v>1274</v>
      </c>
      <c r="F39" s="73">
        <f>SUM(F28:F38)</f>
        <v>1324</v>
      </c>
      <c r="G39" s="73">
        <f>SUM(G28:G38)</f>
        <v>1106</v>
      </c>
      <c r="H39" s="73">
        <f>SUM(H28:H38)</f>
        <v>1177</v>
      </c>
      <c r="I39" s="74">
        <f t="shared" ref="I39:P39" si="5">SUM(I28:I38)</f>
        <v>1189</v>
      </c>
      <c r="J39" s="73">
        <f t="shared" si="5"/>
        <v>1229</v>
      </c>
      <c r="K39" s="75">
        <f t="shared" si="5"/>
        <v>1257</v>
      </c>
      <c r="L39" s="75">
        <f t="shared" si="5"/>
        <v>1278</v>
      </c>
      <c r="M39" s="74">
        <f t="shared" si="5"/>
        <v>1289</v>
      </c>
      <c r="N39" s="73">
        <f t="shared" si="5"/>
        <v>1312</v>
      </c>
      <c r="O39" s="73">
        <f t="shared" ref="O39" si="6">SUM(O28:O38)</f>
        <v>1323</v>
      </c>
      <c r="P39" s="73">
        <f t="shared" si="5"/>
        <v>1344</v>
      </c>
      <c r="Q39" s="61"/>
    </row>
    <row r="40" spans="1:17" ht="7.5" customHeight="1" x14ac:dyDescent="0.3">
      <c r="A40" s="63"/>
      <c r="B40" s="58"/>
      <c r="C40" s="58"/>
      <c r="D40" s="73"/>
      <c r="E40" s="73"/>
      <c r="F40" s="73"/>
      <c r="G40" s="73"/>
      <c r="H40" s="73"/>
      <c r="I40" s="74"/>
      <c r="J40" s="73"/>
      <c r="K40" s="75"/>
      <c r="L40" s="75"/>
      <c r="M40" s="74"/>
      <c r="N40" s="73"/>
      <c r="O40" s="73"/>
      <c r="P40" s="73"/>
      <c r="Q40" s="61"/>
    </row>
    <row r="41" spans="1:17" ht="17.399999999999999" x14ac:dyDescent="0.3">
      <c r="A41" s="57" t="s">
        <v>99</v>
      </c>
      <c r="B41" s="58"/>
      <c r="C41" s="58"/>
      <c r="D41" s="73"/>
      <c r="E41" s="73"/>
      <c r="F41" s="73"/>
      <c r="G41" s="73"/>
      <c r="H41" s="73"/>
      <c r="I41" s="74"/>
      <c r="J41" s="73"/>
      <c r="K41" s="75"/>
      <c r="L41" s="75"/>
      <c r="M41" s="74"/>
      <c r="N41" s="73"/>
      <c r="O41" s="73"/>
      <c r="P41" s="73"/>
      <c r="Q41" s="61"/>
    </row>
    <row r="42" spans="1:17" ht="15.6" x14ac:dyDescent="0.3">
      <c r="A42" s="63"/>
      <c r="B42" s="58" t="s">
        <v>72</v>
      </c>
      <c r="C42" s="58"/>
      <c r="D42" s="67">
        <f t="shared" ref="D42:P42" si="7">+D25+D9</f>
        <v>430</v>
      </c>
      <c r="E42" s="67">
        <f t="shared" si="7"/>
        <v>456</v>
      </c>
      <c r="F42" s="67">
        <f t="shared" si="7"/>
        <v>465</v>
      </c>
      <c r="G42" s="67">
        <f t="shared" si="7"/>
        <v>482</v>
      </c>
      <c r="H42" s="67">
        <f t="shared" si="7"/>
        <v>495</v>
      </c>
      <c r="I42" s="68">
        <f t="shared" si="7"/>
        <v>497</v>
      </c>
      <c r="J42" s="67">
        <f t="shared" si="7"/>
        <v>503</v>
      </c>
      <c r="K42" s="69">
        <f t="shared" si="7"/>
        <v>507</v>
      </c>
      <c r="L42" s="69">
        <f t="shared" si="7"/>
        <v>513</v>
      </c>
      <c r="M42" s="68">
        <f t="shared" si="7"/>
        <v>516</v>
      </c>
      <c r="N42" s="67">
        <f t="shared" si="7"/>
        <v>522</v>
      </c>
      <c r="O42" s="67">
        <f t="shared" ref="O42" si="8">+O25+O9</f>
        <v>522</v>
      </c>
      <c r="P42" s="67">
        <f t="shared" si="7"/>
        <v>526</v>
      </c>
      <c r="Q42" s="61"/>
    </row>
    <row r="43" spans="1:17" ht="15.6" x14ac:dyDescent="0.3">
      <c r="A43" s="63"/>
      <c r="B43" s="58" t="s">
        <v>73</v>
      </c>
      <c r="C43" s="58"/>
      <c r="D43" s="67">
        <f t="shared" ref="D43:P43" si="9">+D39+D10</f>
        <v>4945</v>
      </c>
      <c r="E43" s="67">
        <f t="shared" si="9"/>
        <v>5152</v>
      </c>
      <c r="F43" s="67">
        <f t="shared" si="9"/>
        <v>5240</v>
      </c>
      <c r="G43" s="67">
        <f t="shared" si="9"/>
        <v>5563</v>
      </c>
      <c r="H43" s="67">
        <f t="shared" si="9"/>
        <v>5676</v>
      </c>
      <c r="I43" s="68">
        <f t="shared" si="9"/>
        <v>5687</v>
      </c>
      <c r="J43" s="67">
        <f t="shared" si="9"/>
        <v>5720</v>
      </c>
      <c r="K43" s="69">
        <f t="shared" si="9"/>
        <v>5746</v>
      </c>
      <c r="L43" s="69">
        <f t="shared" si="9"/>
        <v>5796</v>
      </c>
      <c r="M43" s="68">
        <f t="shared" si="9"/>
        <v>5840</v>
      </c>
      <c r="N43" s="67">
        <f t="shared" si="9"/>
        <v>5888</v>
      </c>
      <c r="O43" s="67">
        <f t="shared" ref="O43" si="10">+O39+O10</f>
        <v>5865</v>
      </c>
      <c r="P43" s="67">
        <f t="shared" si="9"/>
        <v>5903</v>
      </c>
      <c r="Q43" s="61"/>
    </row>
    <row r="44" spans="1:17" ht="7.5" customHeight="1" x14ac:dyDescent="0.3">
      <c r="A44" s="63"/>
      <c r="B44" s="58"/>
      <c r="C44" s="58"/>
      <c r="D44" s="59"/>
      <c r="E44" s="59"/>
      <c r="F44" s="59"/>
      <c r="G44" s="59"/>
      <c r="H44" s="59"/>
      <c r="I44" s="61"/>
      <c r="J44" s="61"/>
      <c r="K44" s="61"/>
      <c r="L44" s="61"/>
      <c r="M44" s="61"/>
      <c r="N44" s="61"/>
      <c r="O44" s="61"/>
      <c r="P44" s="61"/>
      <c r="Q44" s="61"/>
    </row>
    <row r="45" spans="1:17" ht="15.6" x14ac:dyDescent="0.3">
      <c r="A45" s="63"/>
      <c r="B45" s="58"/>
      <c r="C45" s="58"/>
      <c r="D45" s="59"/>
      <c r="E45" s="59"/>
      <c r="F45" s="59"/>
      <c r="G45" s="59"/>
      <c r="H45" s="59"/>
      <c r="I45" s="61"/>
      <c r="J45" s="61"/>
      <c r="K45" s="61"/>
      <c r="L45" s="61"/>
      <c r="M45" s="61"/>
      <c r="N45" s="61"/>
      <c r="O45" s="61"/>
      <c r="P45" s="61"/>
      <c r="Q45" s="61"/>
    </row>
    <row r="46" spans="1:17" ht="15.6" x14ac:dyDescent="0.3">
      <c r="A46" s="86" t="s">
        <v>13</v>
      </c>
      <c r="B46" s="58" t="s">
        <v>85</v>
      </c>
      <c r="C46" s="58"/>
      <c r="D46" s="58"/>
      <c r="E46" s="58"/>
      <c r="F46" s="58"/>
      <c r="G46" s="58"/>
      <c r="H46" s="58"/>
      <c r="I46" s="61"/>
      <c r="J46" s="61"/>
      <c r="K46" s="61"/>
      <c r="L46" s="61"/>
      <c r="M46" s="61"/>
      <c r="N46" s="61"/>
      <c r="O46" s="61"/>
      <c r="P46" s="61"/>
      <c r="Q46" s="61"/>
    </row>
    <row r="47" spans="1:17" ht="15.6" x14ac:dyDescent="0.3">
      <c r="A47" s="86" t="s">
        <v>14</v>
      </c>
      <c r="B47" s="58" t="s">
        <v>86</v>
      </c>
      <c r="C47" s="58"/>
      <c r="D47" s="58"/>
      <c r="E47" s="58"/>
      <c r="F47" s="58"/>
      <c r="G47" s="58"/>
      <c r="H47" s="58"/>
      <c r="I47" s="61"/>
      <c r="J47" s="61"/>
      <c r="K47" s="61"/>
      <c r="L47" s="61"/>
      <c r="M47" s="61"/>
      <c r="N47" s="61"/>
      <c r="O47" s="61"/>
      <c r="P47" s="61"/>
      <c r="Q47" s="61"/>
    </row>
    <row r="48" spans="1:17" x14ac:dyDescent="0.3">
      <c r="A48" s="55"/>
      <c r="B48" s="54"/>
      <c r="C48" s="54"/>
      <c r="D48" s="54"/>
      <c r="E48" s="54"/>
      <c r="F48" s="54"/>
      <c r="G48" s="54"/>
      <c r="H48" s="54"/>
    </row>
    <row r="49" spans="1:3" x14ac:dyDescent="0.3">
      <c r="A49" s="55"/>
      <c r="B49" s="54"/>
      <c r="C49" s="54"/>
    </row>
    <row r="50" spans="1:3" x14ac:dyDescent="0.3">
      <c r="A50" s="54"/>
      <c r="B50" s="54"/>
      <c r="C50" s="54"/>
    </row>
  </sheetData>
  <sheetProtection password="984E" sheet="1" objects="1" scenarios="1"/>
  <mergeCells count="3">
    <mergeCell ref="D4:P4"/>
    <mergeCell ref="D5:H5"/>
    <mergeCell ref="I5:P5"/>
  </mergeCells>
  <pageMargins left="0.7" right="0.7"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showGridLines="0" zoomScaleNormal="100" workbookViewId="0">
      <selection activeCell="C9" sqref="C9:L10"/>
    </sheetView>
  </sheetViews>
  <sheetFormatPr defaultRowHeight="14.4" x14ac:dyDescent="0.3"/>
  <cols>
    <col min="1" max="1" width="32.109375" bestFit="1" customWidth="1"/>
    <col min="2" max="2" width="3.33203125" style="43" customWidth="1"/>
  </cols>
  <sheetData>
    <row r="1" spans="1:12" x14ac:dyDescent="0.3">
      <c r="A1" s="3" t="s">
        <v>24</v>
      </c>
    </row>
    <row r="2" spans="1:12" x14ac:dyDescent="0.3">
      <c r="A2" s="3" t="s">
        <v>56</v>
      </c>
    </row>
    <row r="4" spans="1:12" x14ac:dyDescent="0.3">
      <c r="A4" s="107" t="s">
        <v>100</v>
      </c>
      <c r="B4" s="107"/>
      <c r="C4" s="107"/>
      <c r="D4" s="107"/>
      <c r="E4" s="107"/>
      <c r="F4" s="107"/>
      <c r="G4" s="107"/>
      <c r="H4" s="107"/>
      <c r="I4" s="107"/>
      <c r="J4" s="107"/>
      <c r="K4" s="107"/>
      <c r="L4" s="107"/>
    </row>
    <row r="5" spans="1:12" x14ac:dyDescent="0.3">
      <c r="A5" s="107"/>
      <c r="B5" s="107"/>
      <c r="C5" s="107"/>
      <c r="D5" s="107"/>
      <c r="E5" s="107"/>
      <c r="F5" s="107"/>
      <c r="G5" s="107"/>
      <c r="H5" s="107"/>
      <c r="I5" s="107"/>
      <c r="J5" s="107"/>
      <c r="K5" s="107"/>
      <c r="L5" s="107"/>
    </row>
    <row r="7" spans="1:12" x14ac:dyDescent="0.3">
      <c r="A7" s="46" t="s">
        <v>57</v>
      </c>
      <c r="C7" s="104" t="s">
        <v>58</v>
      </c>
      <c r="D7" s="105"/>
      <c r="E7" s="105"/>
      <c r="F7" s="105"/>
      <c r="G7" s="105"/>
      <c r="H7" s="105"/>
      <c r="I7" s="105"/>
      <c r="J7" s="105"/>
      <c r="K7" s="105"/>
      <c r="L7" s="106"/>
    </row>
    <row r="9" spans="1:12" x14ac:dyDescent="0.3">
      <c r="A9" t="s">
        <v>65</v>
      </c>
      <c r="C9" s="103" t="s">
        <v>101</v>
      </c>
      <c r="D9" s="103"/>
      <c r="E9" s="103"/>
      <c r="F9" s="103"/>
      <c r="G9" s="103"/>
      <c r="H9" s="103"/>
      <c r="I9" s="103"/>
      <c r="J9" s="103"/>
      <c r="K9" s="103"/>
      <c r="L9" s="103"/>
    </row>
    <row r="10" spans="1:12" x14ac:dyDescent="0.3">
      <c r="C10" s="103"/>
      <c r="D10" s="103"/>
      <c r="E10" s="103"/>
      <c r="F10" s="103"/>
      <c r="G10" s="103"/>
      <c r="H10" s="103"/>
      <c r="I10" s="103"/>
      <c r="J10" s="103"/>
      <c r="K10" s="103"/>
      <c r="L10" s="103"/>
    </row>
    <row r="11" spans="1:12" x14ac:dyDescent="0.3">
      <c r="C11" s="49"/>
      <c r="D11" s="49"/>
      <c r="E11" s="49"/>
      <c r="F11" s="49"/>
      <c r="G11" s="49"/>
      <c r="H11" s="49"/>
      <c r="I11" s="49"/>
      <c r="J11" s="49"/>
      <c r="K11" s="49"/>
      <c r="L11" s="49"/>
    </row>
    <row r="12" spans="1:12" x14ac:dyDescent="0.3">
      <c r="A12" t="s">
        <v>64</v>
      </c>
      <c r="C12" s="103" t="s">
        <v>70</v>
      </c>
      <c r="D12" s="103"/>
      <c r="E12" s="103"/>
      <c r="F12" s="103"/>
      <c r="G12" s="103"/>
      <c r="H12" s="103"/>
      <c r="I12" s="103"/>
      <c r="J12" s="103"/>
      <c r="K12" s="103"/>
      <c r="L12" s="103"/>
    </row>
    <row r="13" spans="1:12" x14ac:dyDescent="0.3">
      <c r="C13" s="103"/>
      <c r="D13" s="103"/>
      <c r="E13" s="103"/>
      <c r="F13" s="103"/>
      <c r="G13" s="103"/>
      <c r="H13" s="103"/>
      <c r="I13" s="103"/>
      <c r="J13" s="103"/>
      <c r="K13" s="103"/>
      <c r="L13" s="103"/>
    </row>
    <row r="14" spans="1:12" x14ac:dyDescent="0.3">
      <c r="C14" s="103"/>
      <c r="D14" s="103"/>
      <c r="E14" s="103"/>
      <c r="F14" s="103"/>
      <c r="G14" s="103"/>
      <c r="H14" s="103"/>
      <c r="I14" s="103"/>
      <c r="J14" s="103"/>
      <c r="K14" s="103"/>
      <c r="L14" s="103"/>
    </row>
    <row r="15" spans="1:12" x14ac:dyDescent="0.3">
      <c r="C15" s="103"/>
      <c r="D15" s="103"/>
      <c r="E15" s="103"/>
      <c r="F15" s="103"/>
      <c r="G15" s="103"/>
      <c r="H15" s="103"/>
      <c r="I15" s="103"/>
      <c r="J15" s="103"/>
      <c r="K15" s="103"/>
      <c r="L15" s="103"/>
    </row>
    <row r="16" spans="1:12" x14ac:dyDescent="0.3">
      <c r="C16" s="50"/>
      <c r="D16" s="50"/>
      <c r="E16" s="50"/>
      <c r="F16" s="50"/>
      <c r="G16" s="50"/>
      <c r="H16" s="50"/>
      <c r="I16" s="50"/>
      <c r="J16" s="50"/>
      <c r="K16" s="50"/>
      <c r="L16" s="50"/>
    </row>
    <row r="17" spans="1:12" x14ac:dyDescent="0.3">
      <c r="A17" t="s">
        <v>59</v>
      </c>
      <c r="C17" s="103" t="s">
        <v>88</v>
      </c>
      <c r="D17" s="103"/>
      <c r="E17" s="103"/>
      <c r="F17" s="103"/>
      <c r="G17" s="103"/>
      <c r="H17" s="103"/>
      <c r="I17" s="103"/>
      <c r="J17" s="103"/>
      <c r="K17" s="103"/>
      <c r="L17" s="103"/>
    </row>
    <row r="18" spans="1:12" x14ac:dyDescent="0.3">
      <c r="C18" s="103"/>
      <c r="D18" s="103"/>
      <c r="E18" s="103"/>
      <c r="F18" s="103"/>
      <c r="G18" s="103"/>
      <c r="H18" s="103"/>
      <c r="I18" s="103"/>
      <c r="J18" s="103"/>
      <c r="K18" s="103"/>
      <c r="L18" s="103"/>
    </row>
    <row r="19" spans="1:12" x14ac:dyDescent="0.3">
      <c r="C19" s="103"/>
      <c r="D19" s="103"/>
      <c r="E19" s="103"/>
      <c r="F19" s="103"/>
      <c r="G19" s="103"/>
      <c r="H19" s="103"/>
      <c r="I19" s="103"/>
      <c r="J19" s="103"/>
      <c r="K19" s="103"/>
      <c r="L19" s="103"/>
    </row>
    <row r="20" spans="1:12" x14ac:dyDescent="0.3">
      <c r="C20" s="49"/>
      <c r="D20" s="49"/>
      <c r="E20" s="49"/>
      <c r="F20" s="49"/>
      <c r="G20" s="49"/>
      <c r="H20" s="49"/>
      <c r="I20" s="49"/>
      <c r="J20" s="49"/>
      <c r="K20" s="49"/>
      <c r="L20" s="49"/>
    </row>
    <row r="21" spans="1:12" x14ac:dyDescent="0.3">
      <c r="A21" t="s">
        <v>60</v>
      </c>
      <c r="C21" s="103" t="s">
        <v>102</v>
      </c>
      <c r="D21" s="103"/>
      <c r="E21" s="103"/>
      <c r="F21" s="103"/>
      <c r="G21" s="103"/>
      <c r="H21" s="103"/>
      <c r="I21" s="103"/>
      <c r="J21" s="103"/>
      <c r="K21" s="103"/>
      <c r="L21" s="103"/>
    </row>
    <row r="22" spans="1:12" x14ac:dyDescent="0.3">
      <c r="C22" s="103"/>
      <c r="D22" s="103"/>
      <c r="E22" s="103"/>
      <c r="F22" s="103"/>
      <c r="G22" s="103"/>
      <c r="H22" s="103"/>
      <c r="I22" s="103"/>
      <c r="J22" s="103"/>
      <c r="K22" s="103"/>
      <c r="L22" s="103"/>
    </row>
    <row r="23" spans="1:12" x14ac:dyDescent="0.3">
      <c r="C23" s="49"/>
      <c r="D23" s="49"/>
      <c r="E23" s="49"/>
      <c r="F23" s="49"/>
      <c r="G23" s="49"/>
      <c r="H23" s="49"/>
      <c r="I23" s="49"/>
      <c r="J23" s="49"/>
      <c r="K23" s="49"/>
      <c r="L23" s="49"/>
    </row>
    <row r="24" spans="1:12" x14ac:dyDescent="0.3">
      <c r="A24" s="42" t="s">
        <v>61</v>
      </c>
      <c r="C24" s="103" t="s">
        <v>103</v>
      </c>
      <c r="D24" s="103"/>
      <c r="E24" s="103"/>
      <c r="F24" s="103"/>
      <c r="G24" s="103"/>
      <c r="H24" s="103"/>
      <c r="I24" s="103"/>
      <c r="J24" s="103"/>
      <c r="K24" s="103"/>
      <c r="L24" s="103"/>
    </row>
    <row r="25" spans="1:12" x14ac:dyDescent="0.3">
      <c r="A25" s="42"/>
      <c r="C25" s="103"/>
      <c r="D25" s="103"/>
      <c r="E25" s="103"/>
      <c r="F25" s="103"/>
      <c r="G25" s="103"/>
      <c r="H25" s="103"/>
      <c r="I25" s="103"/>
      <c r="J25" s="103"/>
      <c r="K25" s="103"/>
      <c r="L25" s="103"/>
    </row>
    <row r="26" spans="1:12" x14ac:dyDescent="0.3">
      <c r="A26" s="42"/>
      <c r="C26" s="103"/>
      <c r="D26" s="103"/>
      <c r="E26" s="103"/>
      <c r="F26" s="103"/>
      <c r="G26" s="103"/>
      <c r="H26" s="103"/>
      <c r="I26" s="103"/>
      <c r="J26" s="103"/>
      <c r="K26" s="103"/>
      <c r="L26" s="103"/>
    </row>
    <row r="27" spans="1:12" x14ac:dyDescent="0.3">
      <c r="C27" s="103"/>
      <c r="D27" s="103"/>
      <c r="E27" s="103"/>
      <c r="F27" s="103"/>
      <c r="G27" s="103"/>
      <c r="H27" s="103"/>
      <c r="I27" s="103"/>
      <c r="J27" s="103"/>
      <c r="K27" s="103"/>
      <c r="L27" s="103"/>
    </row>
    <row r="28" spans="1:12" x14ac:dyDescent="0.3">
      <c r="C28" s="49"/>
      <c r="D28" s="49"/>
      <c r="E28" s="49"/>
      <c r="F28" s="49"/>
      <c r="G28" s="49"/>
      <c r="H28" s="49"/>
      <c r="I28" s="49"/>
      <c r="J28" s="49"/>
      <c r="K28" s="49"/>
      <c r="L28" s="49"/>
    </row>
    <row r="29" spans="1:12" x14ac:dyDescent="0.3">
      <c r="A29" t="s">
        <v>69</v>
      </c>
      <c r="C29" s="103" t="s">
        <v>104</v>
      </c>
      <c r="D29" s="103"/>
      <c r="E29" s="103"/>
      <c r="F29" s="103"/>
      <c r="G29" s="103"/>
      <c r="H29" s="103"/>
      <c r="I29" s="103"/>
      <c r="J29" s="103"/>
      <c r="K29" s="103"/>
      <c r="L29" s="103"/>
    </row>
    <row r="30" spans="1:12" x14ac:dyDescent="0.3">
      <c r="C30" s="103"/>
      <c r="D30" s="103"/>
      <c r="E30" s="103"/>
      <c r="F30" s="103"/>
      <c r="G30" s="103"/>
      <c r="H30" s="103"/>
      <c r="I30" s="103"/>
      <c r="J30" s="103"/>
      <c r="K30" s="103"/>
      <c r="L30" s="103"/>
    </row>
    <row r="32" spans="1:12" x14ac:dyDescent="0.3">
      <c r="A32" t="s">
        <v>62</v>
      </c>
      <c r="C32" s="103" t="s">
        <v>105</v>
      </c>
      <c r="D32" s="103"/>
      <c r="E32" s="103"/>
      <c r="F32" s="103"/>
      <c r="G32" s="103"/>
      <c r="H32" s="103"/>
      <c r="I32" s="103"/>
      <c r="J32" s="103"/>
      <c r="K32" s="103"/>
      <c r="L32" s="103"/>
    </row>
    <row r="33" spans="3:12" x14ac:dyDescent="0.3">
      <c r="C33" s="103"/>
      <c r="D33" s="103"/>
      <c r="E33" s="103"/>
      <c r="F33" s="103"/>
      <c r="G33" s="103"/>
      <c r="H33" s="103"/>
      <c r="I33" s="103"/>
      <c r="J33" s="103"/>
      <c r="K33" s="103"/>
      <c r="L33" s="103"/>
    </row>
    <row r="34" spans="3:12" x14ac:dyDescent="0.3">
      <c r="C34" s="103"/>
      <c r="D34" s="103"/>
      <c r="E34" s="103"/>
      <c r="F34" s="103"/>
      <c r="G34" s="103"/>
      <c r="H34" s="103"/>
      <c r="I34" s="103"/>
      <c r="J34" s="103"/>
      <c r="K34" s="103"/>
      <c r="L34" s="103"/>
    </row>
  </sheetData>
  <sheetProtection password="984E" sheet="1" objects="1" scenarios="1"/>
  <mergeCells count="9">
    <mergeCell ref="C32:L34"/>
    <mergeCell ref="C7:L7"/>
    <mergeCell ref="C17:L19"/>
    <mergeCell ref="A4:L5"/>
    <mergeCell ref="C21:L22"/>
    <mergeCell ref="C24:L27"/>
    <mergeCell ref="C12:L15"/>
    <mergeCell ref="C9:L10"/>
    <mergeCell ref="C29:L30"/>
  </mergeCells>
  <pageMargins left="0.7" right="0.7" top="0.75" bottom="0.75" header="0.3" footer="0.3"/>
  <pageSetup scale="71"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05BE88B8752ED4A9A1E40EC4E88C09B" ma:contentTypeVersion="11" ma:contentTypeDescription="Create a new document." ma:contentTypeScope="" ma:versionID="d6168642b171b3e8c37902327b6fc693">
  <xsd:schema xmlns:xsd="http://www.w3.org/2001/XMLSchema" xmlns:xs="http://www.w3.org/2001/XMLSchema" xmlns:p="http://schemas.microsoft.com/office/2006/metadata/properties" xmlns:ns2="69f2c524-8399-457d-a392-b97fdeef62b7" targetNamespace="http://schemas.microsoft.com/office/2006/metadata/properties" ma:root="true" ma:fieldsID="55c1aeadf901cde6b05a905221fb06f5" ns2:_="">
    <xsd:import namespace="69f2c524-8399-457d-a392-b97fdeef62b7"/>
    <xsd:element name="properties">
      <xsd:complexType>
        <xsd:sequence>
          <xsd:element name="documentManagement">
            <xsd:complexType>
              <xsd:all>
                <xsd:element ref="ns2:SharedWithUsers" minOccurs="0"/>
                <xsd:element ref="ns2:SharedWithDetails" minOccurs="0"/>
                <xsd:element ref="ns2:SharingHintHash" minOccurs="0"/>
                <xsd:element ref="ns2:LastSharedByUser" minOccurs="0"/>
                <xsd:element ref="ns2:LastSharedBy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f2c524-8399-457d-a392-b97fdeef62b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F84B6B6-F2D1-44BC-8B4A-B4ED48FE298D}">
  <ds:schemaRefs>
    <ds:schemaRef ds:uri="http://purl.org/dc/terms/"/>
    <ds:schemaRef ds:uri="69f2c524-8399-457d-a392-b97fdeef62b7"/>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FB9B74DD-F42E-44D6-8756-E310D0943172}">
  <ds:schemaRefs>
    <ds:schemaRef ds:uri="http://schemas.microsoft.com/sharepoint/v3/contenttype/forms"/>
  </ds:schemaRefs>
</ds:datastoreItem>
</file>

<file path=customXml/itemProps3.xml><?xml version="1.0" encoding="utf-8"?>
<ds:datastoreItem xmlns:ds="http://schemas.openxmlformats.org/officeDocument/2006/customXml" ds:itemID="{6367C841-1707-4C85-AEE7-E4541E9861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9f2c524-8399-457d-a392-b97fdeef62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NON-GAAP Measures</vt:lpstr>
      <vt:lpstr>Theatres and Screens</vt:lpstr>
      <vt:lpstr>Certain Definitions</vt:lpstr>
      <vt:lpstr>'Theatres and Screens'!Print_Area</vt:lpstr>
    </vt:vector>
  </TitlesOfParts>
  <Company>Cinemark USA,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Jimmy Scott</dc:creator>
  <cp:lastModifiedBy>Chanda Brashears</cp:lastModifiedBy>
  <cp:lastPrinted>2017-02-20T17:40:09Z</cp:lastPrinted>
  <dcterms:created xsi:type="dcterms:W3CDTF">2016-10-28T16:26:14Z</dcterms:created>
  <dcterms:modified xsi:type="dcterms:W3CDTF">2017-02-21T18:31:10Z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0x010100205BE88B8752ED4A9A1E40EC4E88C09B</vt:lpwstr>
  </property>
</Properties>
</file>