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66925"/>
  <mc:AlternateContent xmlns:mc="http://schemas.openxmlformats.org/markup-compatibility/2006">
    <mc:Choice Requires="x15">
      <x15ac:absPath xmlns:x15ac="http://schemas.microsoft.com/office/spreadsheetml/2010/11/ac" url="C:\Users\tejale\Dropbox (DoubleVerify DBX)\Finance\Finance Drive\IR\Earnings Preparation\2022 Q3\Historical Financials Spreadsheet\"/>
    </mc:Choice>
  </mc:AlternateContent>
  <xr:revisionPtr revIDLastSave="0" documentId="8_{B8291AAB-59CD-4237-9E7D-60248329DBC3}" xr6:coauthVersionLast="36" xr6:coauthVersionMax="36" xr10:uidLastSave="{00000000-0000-0000-0000-000000000000}"/>
  <bookViews>
    <workbookView xWindow="0" yWindow="0" windowWidth="28800" windowHeight="13620" xr2:uid="{EA52C7E9-BFE2-431C-8A0E-70A7404E63ED}"/>
  </bookViews>
  <sheets>
    <sheet name="Cover" sheetId="15" r:id="rId1"/>
    <sheet name="Income Statement" sheetId="20" r:id="rId2"/>
    <sheet name="GAAP to Non-GAAP OpEx " sheetId="1" r:id="rId3"/>
    <sheet name="Revenue Detail" sheetId="16" r:id="rId4"/>
    <sheet name="EBITDA" sheetId="3" r:id="rId5"/>
    <sheet name="CF" sheetId="19" r:id="rId6"/>
    <sheet name="BS" sheetId="17" r:id="rId7"/>
  </sheets>
  <definedNames>
    <definedName name="_xlnm.Print_Area" localSheetId="6">BS!$A$1:$L$55</definedName>
    <definedName name="_xlnm.Print_Area" localSheetId="5">CF!$A$1:$N$79</definedName>
    <definedName name="_xlnm.Print_Area" localSheetId="0">Cover!$A$2:$D$37</definedName>
    <definedName name="_xlnm.Print_Area" localSheetId="4">EBITDA!$A$1:$N$24</definedName>
    <definedName name="_xlnm.Print_Area" localSheetId="2">'GAAP to Non-GAAP OpEx '!$A$1:$O$30</definedName>
    <definedName name="_xlnm.Print_Area" localSheetId="1">'Income Statement'!$A$1:$N$35</definedName>
    <definedName name="_xlnm.Print_Area" localSheetId="3">'Revenue Detail'!$A$1:$N$19</definedName>
    <definedName name="_xlnm.Print_Titles" localSheetId="2">'GAAP to Non-GAAP OpEx '!$2:$8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 l="1"/>
  <c r="O55" i="19" l="1"/>
  <c r="N55" i="19"/>
  <c r="M55" i="19"/>
  <c r="K16" i="16" l="1"/>
  <c r="J16" i="16"/>
  <c r="I16" i="16"/>
  <c r="H16" i="16"/>
  <c r="K14" i="16"/>
  <c r="J14" i="16"/>
  <c r="I14" i="16"/>
  <c r="H14" i="16"/>
  <c r="K12" i="16"/>
  <c r="J12" i="16"/>
  <c r="I12" i="16"/>
  <c r="H12" i="16"/>
  <c r="F36" i="19" l="1"/>
  <c r="G68" i="19"/>
  <c r="G53" i="19"/>
  <c r="F55" i="19"/>
  <c r="E55" i="19"/>
  <c r="C55" i="19"/>
  <c r="K55" i="19"/>
  <c r="J55" i="19"/>
  <c r="I55" i="19"/>
  <c r="H55" i="19"/>
  <c r="L52" i="19"/>
  <c r="F64" i="19"/>
  <c r="E64" i="19"/>
  <c r="D64" i="19"/>
  <c r="C64" i="19"/>
  <c r="G52" i="19"/>
  <c r="G46" i="19"/>
  <c r="G45" i="19"/>
  <c r="L46" i="19"/>
  <c r="L45" i="19"/>
  <c r="L44" i="19"/>
  <c r="G44" i="19"/>
  <c r="L42" i="19"/>
  <c r="L41" i="19"/>
  <c r="G42" i="19"/>
  <c r="G41" i="19"/>
  <c r="L39" i="19"/>
  <c r="G39" i="19"/>
  <c r="E36" i="19"/>
  <c r="D36" i="19"/>
  <c r="C36" i="19"/>
  <c r="G16" i="19"/>
  <c r="L16" i="19"/>
  <c r="L15" i="19"/>
  <c r="G15" i="19"/>
  <c r="G67" i="19"/>
  <c r="G63" i="19"/>
  <c r="G62" i="19"/>
  <c r="G59" i="19"/>
  <c r="G56" i="19"/>
  <c r="G54" i="19"/>
  <c r="G51" i="19"/>
  <c r="G50" i="19"/>
  <c r="G49" i="19"/>
  <c r="G48" i="19"/>
  <c r="G47" i="19"/>
  <c r="G43" i="19"/>
  <c r="G40" i="19"/>
  <c r="G35" i="19"/>
  <c r="G30" i="19"/>
  <c r="G29" i="19"/>
  <c r="G28" i="19"/>
  <c r="G27" i="19"/>
  <c r="G25" i="19"/>
  <c r="G24" i="19"/>
  <c r="G23" i="19"/>
  <c r="G22" i="19"/>
  <c r="G21" i="19"/>
  <c r="G20" i="19"/>
  <c r="G19" i="19"/>
  <c r="G18" i="19"/>
  <c r="G17" i="19"/>
  <c r="G14" i="19"/>
  <c r="G13" i="19"/>
  <c r="G12" i="19"/>
  <c r="G34" i="19" l="1"/>
  <c r="G36" i="19" s="1"/>
  <c r="D55" i="19"/>
  <c r="G55" i="19"/>
  <c r="G64" i="19"/>
  <c r="G14" i="3" l="1"/>
  <c r="M19" i="1" l="1"/>
  <c r="M52" i="17"/>
  <c r="M34" i="17"/>
  <c r="M42" i="17" s="1"/>
  <c r="M13" i="17"/>
  <c r="M21" i="17" s="1"/>
  <c r="O17" i="16"/>
  <c r="O16" i="16"/>
  <c r="O14" i="16"/>
  <c r="O12" i="16"/>
  <c r="P23" i="1"/>
  <c r="P29" i="1" s="1"/>
  <c r="P16" i="1"/>
  <c r="P21" i="1" s="1"/>
  <c r="P10" i="1"/>
  <c r="P14" i="1" s="1"/>
  <c r="O15" i="20"/>
  <c r="O18" i="20" s="1"/>
  <c r="O20" i="20" s="1"/>
  <c r="O10" i="3" s="1"/>
  <c r="O20" i="3" s="1"/>
  <c r="O21" i="3" s="1"/>
  <c r="H19" i="1"/>
  <c r="O10" i="19" l="1"/>
  <c r="O31" i="19" s="1"/>
  <c r="M53" i="17"/>
  <c r="O64" i="19"/>
  <c r="O36" i="19"/>
  <c r="O11" i="3"/>
  <c r="O24" i="20"/>
  <c r="O23" i="20"/>
  <c r="O31" i="20"/>
  <c r="D42" i="17"/>
  <c r="D53" i="17" s="1"/>
  <c r="F52" i="17"/>
  <c r="E52" i="17"/>
  <c r="D52" i="17"/>
  <c r="C52" i="17"/>
  <c r="F34" i="17"/>
  <c r="F42" i="17" s="1"/>
  <c r="E34" i="17"/>
  <c r="E42" i="17" s="1"/>
  <c r="E53" i="17" s="1"/>
  <c r="D34" i="17"/>
  <c r="C34" i="17"/>
  <c r="C42" i="17" s="1"/>
  <c r="F13" i="17"/>
  <c r="F21" i="17" s="1"/>
  <c r="E13" i="17"/>
  <c r="E21" i="17" s="1"/>
  <c r="D13" i="17"/>
  <c r="D21" i="17" s="1"/>
  <c r="C13" i="17"/>
  <c r="C21" i="17" s="1"/>
  <c r="C53" i="17" l="1"/>
  <c r="F53" i="17"/>
  <c r="O57" i="19"/>
  <c r="G19" i="3"/>
  <c r="G17" i="3"/>
  <c r="G15" i="3"/>
  <c r="G12" i="3"/>
  <c r="G15" i="16" l="1"/>
  <c r="G13" i="16"/>
  <c r="G11" i="16"/>
  <c r="H27" i="1"/>
  <c r="H26" i="1"/>
  <c r="H20" i="1"/>
  <c r="H12" i="1"/>
  <c r="G17" i="16" l="1"/>
  <c r="F17" i="16"/>
  <c r="E17" i="16"/>
  <c r="D17" i="16"/>
  <c r="C17" i="16"/>
  <c r="D23" i="1" l="1"/>
  <c r="E23" i="1"/>
  <c r="E29" i="1" s="1"/>
  <c r="F23" i="1"/>
  <c r="F29" i="1" s="1"/>
  <c r="G23" i="1"/>
  <c r="G29" i="1" s="1"/>
  <c r="G16" i="1"/>
  <c r="G21" i="1" s="1"/>
  <c r="F16" i="1"/>
  <c r="F21" i="1" s="1"/>
  <c r="E16" i="1"/>
  <c r="E21" i="1" s="1"/>
  <c r="D16" i="1"/>
  <c r="D10" i="1"/>
  <c r="E10" i="1"/>
  <c r="E14" i="1" s="1"/>
  <c r="F10" i="1"/>
  <c r="F14" i="1" s="1"/>
  <c r="G10" i="1"/>
  <c r="G14" i="1" s="1"/>
  <c r="G30" i="20"/>
  <c r="G19" i="20"/>
  <c r="G17" i="20"/>
  <c r="G16" i="20"/>
  <c r="G14" i="20"/>
  <c r="G13" i="20"/>
  <c r="G12" i="20"/>
  <c r="G11" i="20"/>
  <c r="G10" i="20"/>
  <c r="G9" i="20"/>
  <c r="H10" i="1" l="1"/>
  <c r="H14" i="1" s="1"/>
  <c r="D14" i="1"/>
  <c r="D29" i="1"/>
  <c r="H23" i="1"/>
  <c r="H29" i="1" s="1"/>
  <c r="H16" i="1"/>
  <c r="H21" i="1" s="1"/>
  <c r="D21" i="1"/>
  <c r="G15" i="20"/>
  <c r="G18" i="20" l="1"/>
  <c r="G20" i="20" l="1"/>
  <c r="D15" i="20"/>
  <c r="D18" i="20" s="1"/>
  <c r="D20" i="20" s="1"/>
  <c r="E15" i="20"/>
  <c r="E18" i="20" s="1"/>
  <c r="E20" i="20" s="1"/>
  <c r="F15" i="20"/>
  <c r="C15" i="20"/>
  <c r="E10" i="3" l="1"/>
  <c r="E11" i="3" s="1"/>
  <c r="E10" i="19"/>
  <c r="E31" i="19" s="1"/>
  <c r="E57" i="19" s="1"/>
  <c r="E60" i="19" s="1"/>
  <c r="D10" i="3"/>
  <c r="D10" i="19"/>
  <c r="D31" i="19" s="1"/>
  <c r="D57" i="19" s="1"/>
  <c r="D60" i="19" s="1"/>
  <c r="D11" i="3"/>
  <c r="D20" i="3"/>
  <c r="D21" i="3" s="1"/>
  <c r="C18" i="20"/>
  <c r="G31" i="20"/>
  <c r="G23" i="20"/>
  <c r="G24" i="20"/>
  <c r="F18" i="20"/>
  <c r="E31" i="20"/>
  <c r="E24" i="20"/>
  <c r="E23" i="20"/>
  <c r="D31" i="20"/>
  <c r="D23" i="20"/>
  <c r="D24" i="20"/>
  <c r="E20" i="3" l="1"/>
  <c r="E21" i="3" s="1"/>
  <c r="C20" i="20"/>
  <c r="C10" i="19" s="1"/>
  <c r="C31" i="19" s="1"/>
  <c r="C57" i="19" s="1"/>
  <c r="C60" i="19" s="1"/>
  <c r="F20" i="20"/>
  <c r="F10" i="3" l="1"/>
  <c r="F11" i="3" s="1"/>
  <c r="F10" i="19"/>
  <c r="C10" i="3"/>
  <c r="C24" i="20"/>
  <c r="C31" i="20"/>
  <c r="C23" i="20"/>
  <c r="F31" i="20"/>
  <c r="F24" i="20"/>
  <c r="F23" i="20"/>
  <c r="G10" i="19" l="1"/>
  <c r="F31" i="19"/>
  <c r="F57" i="19" s="1"/>
  <c r="F60" i="19" s="1"/>
  <c r="F20" i="3"/>
  <c r="F21" i="3" s="1"/>
  <c r="C11" i="3"/>
  <c r="C20" i="3"/>
  <c r="C21" i="3" s="1"/>
  <c r="G10" i="3"/>
  <c r="L19" i="20"/>
  <c r="L17" i="20"/>
  <c r="L16" i="20"/>
  <c r="L14" i="20"/>
  <c r="L13" i="20"/>
  <c r="L12" i="20"/>
  <c r="L11" i="20"/>
  <c r="L10" i="20"/>
  <c r="L9" i="20"/>
  <c r="G31" i="19" l="1"/>
  <c r="L15" i="20"/>
  <c r="L18" i="20" s="1"/>
  <c r="L20" i="20" s="1"/>
  <c r="G11" i="3"/>
  <c r="L23" i="19"/>
  <c r="N64" i="19"/>
  <c r="N36" i="19"/>
  <c r="G57" i="19" l="1"/>
  <c r="N15" i="20"/>
  <c r="N18" i="20" s="1"/>
  <c r="N20" i="20" s="1"/>
  <c r="N17" i="16"/>
  <c r="L52" i="17"/>
  <c r="L34" i="17"/>
  <c r="L42" i="17" s="1"/>
  <c r="L53" i="17" s="1"/>
  <c r="L13" i="17"/>
  <c r="L21" i="17" s="1"/>
  <c r="G60" i="19" l="1"/>
  <c r="N10" i="19"/>
  <c r="N31" i="19" s="1"/>
  <c r="N57" i="19" s="1"/>
  <c r="N31" i="20"/>
  <c r="N10" i="3"/>
  <c r="N11" i="3" s="1"/>
  <c r="O23" i="1"/>
  <c r="O29" i="1" s="1"/>
  <c r="O16" i="1"/>
  <c r="O21" i="1" s="1"/>
  <c r="O10" i="1"/>
  <c r="O14" i="1" s="1"/>
  <c r="N16" i="16"/>
  <c r="N14" i="16"/>
  <c r="N12" i="16"/>
  <c r="N20" i="3" l="1"/>
  <c r="N21" i="3" s="1"/>
  <c r="N23" i="20"/>
  <c r="N24" i="20" l="1"/>
  <c r="L30" i="20" l="1"/>
  <c r="L22" i="19" l="1"/>
  <c r="L17" i="19"/>
  <c r="L68" i="19" l="1"/>
  <c r="L67" i="19"/>
  <c r="M64" i="19"/>
  <c r="K64" i="19"/>
  <c r="J64" i="19"/>
  <c r="I64" i="19"/>
  <c r="H64" i="19"/>
  <c r="L63" i="19"/>
  <c r="L62" i="19"/>
  <c r="L59" i="19"/>
  <c r="L43" i="19"/>
  <c r="L53" i="19"/>
  <c r="L51" i="19"/>
  <c r="L50" i="19"/>
  <c r="L30" i="19"/>
  <c r="L24" i="19"/>
  <c r="L21" i="19"/>
  <c r="L20" i="19"/>
  <c r="L64" i="19" l="1"/>
  <c r="M20" i="1"/>
  <c r="M17" i="16" l="1"/>
  <c r="K17" i="16"/>
  <c r="K18" i="16" s="1"/>
  <c r="J17" i="16"/>
  <c r="I17" i="16"/>
  <c r="H17" i="16"/>
  <c r="H18" i="16" s="1"/>
  <c r="M16" i="16"/>
  <c r="M14" i="16"/>
  <c r="M12" i="16"/>
  <c r="O18" i="16" l="1"/>
  <c r="J18" i="16"/>
  <c r="N18" i="16"/>
  <c r="I18" i="16"/>
  <c r="M18" i="16"/>
  <c r="M13" i="1"/>
  <c r="M27" i="1"/>
  <c r="M26" i="1"/>
  <c r="L19" i="3" l="1"/>
  <c r="L18" i="3"/>
  <c r="L17" i="3"/>
  <c r="L16" i="3"/>
  <c r="L15" i="3"/>
  <c r="L13" i="3"/>
  <c r="L12" i="3"/>
  <c r="L35" i="19" l="1"/>
  <c r="M15" i="20" l="1"/>
  <c r="M18" i="20" s="1"/>
  <c r="M20" i="20" s="1"/>
  <c r="M31" i="20" s="1"/>
  <c r="M10" i="19" l="1"/>
  <c r="M24" i="20"/>
  <c r="M23" i="20"/>
  <c r="K15" i="20"/>
  <c r="K18" i="20" s="1"/>
  <c r="J15" i="20"/>
  <c r="J18" i="20" s="1"/>
  <c r="I15" i="20"/>
  <c r="I18" i="20" s="1"/>
  <c r="H15" i="20"/>
  <c r="H18" i="20" s="1"/>
  <c r="L15" i="16" l="1"/>
  <c r="L16" i="16" s="1"/>
  <c r="L13" i="16"/>
  <c r="L14" i="16" s="1"/>
  <c r="L11" i="16"/>
  <c r="L17" i="16" l="1"/>
  <c r="L18" i="16" s="1"/>
  <c r="L12" i="16"/>
  <c r="L14" i="19"/>
  <c r="K52" i="17" l="1"/>
  <c r="K34" i="17"/>
  <c r="K42" i="17" s="1"/>
  <c r="K13" i="17"/>
  <c r="K21" i="17" s="1"/>
  <c r="M36" i="19"/>
  <c r="M31" i="19"/>
  <c r="M57" i="19" l="1"/>
  <c r="K53" i="17"/>
  <c r="N23" i="1"/>
  <c r="N29" i="1" s="1"/>
  <c r="N16" i="1"/>
  <c r="N21" i="1" s="1"/>
  <c r="N10" i="1"/>
  <c r="N14" i="1" s="1"/>
  <c r="J52" i="17" l="1"/>
  <c r="J34" i="17"/>
  <c r="J42" i="17" s="1"/>
  <c r="J13" i="17"/>
  <c r="J21" i="17" s="1"/>
  <c r="L56" i="19"/>
  <c r="L54" i="19"/>
  <c r="L49" i="19"/>
  <c r="L48" i="19"/>
  <c r="L47" i="19"/>
  <c r="L40" i="19"/>
  <c r="L34" i="19"/>
  <c r="L29" i="19"/>
  <c r="L28" i="19"/>
  <c r="L27" i="19"/>
  <c r="L25" i="19"/>
  <c r="L19" i="19"/>
  <c r="L18" i="19"/>
  <c r="L13" i="19"/>
  <c r="L12" i="19"/>
  <c r="K36" i="19"/>
  <c r="L55" i="19" l="1"/>
  <c r="J53" i="17"/>
  <c r="M10" i="3"/>
  <c r="L36" i="19"/>
  <c r="M20" i="3" l="1"/>
  <c r="M21" i="3" s="1"/>
  <c r="M11" i="3"/>
  <c r="M28" i="1" l="1"/>
  <c r="M25" i="1"/>
  <c r="M18" i="1"/>
  <c r="M12" i="1"/>
  <c r="L23" i="1"/>
  <c r="L29" i="1" s="1"/>
  <c r="L16" i="1"/>
  <c r="L21" i="1" s="1"/>
  <c r="L10" i="1"/>
  <c r="L14" i="1" s="1"/>
  <c r="L31" i="20" l="1"/>
  <c r="K20" i="20"/>
  <c r="I52" i="17"/>
  <c r="I34" i="17"/>
  <c r="I13" i="17"/>
  <c r="I21" i="17" s="1"/>
  <c r="J36" i="19"/>
  <c r="I42" i="17" l="1"/>
  <c r="I53" i="17" s="1"/>
  <c r="K31" i="20"/>
  <c r="K10" i="19"/>
  <c r="K24" i="20"/>
  <c r="K23" i="20"/>
  <c r="L24" i="20"/>
  <c r="L23" i="20"/>
  <c r="K10" i="3"/>
  <c r="K23" i="1"/>
  <c r="K29" i="1" s="1"/>
  <c r="K16" i="1"/>
  <c r="K21" i="1" s="1"/>
  <c r="K10" i="1"/>
  <c r="K14" i="1" s="1"/>
  <c r="K20" i="3" l="1"/>
  <c r="K21" i="3" s="1"/>
  <c r="K11" i="3"/>
  <c r="J20" i="20" l="1"/>
  <c r="J31" i="20" l="1"/>
  <c r="J10" i="19"/>
  <c r="J23" i="20"/>
  <c r="J24" i="20"/>
  <c r="J10" i="3"/>
  <c r="J20" i="3" l="1"/>
  <c r="J21" i="3" s="1"/>
  <c r="J11" i="3"/>
  <c r="H52" i="17" l="1"/>
  <c r="H34" i="17"/>
  <c r="H13" i="17"/>
  <c r="H21" i="17" s="1"/>
  <c r="H42" i="17" l="1"/>
  <c r="H53" i="17" s="1"/>
  <c r="G52" i="17"/>
  <c r="G34" i="17"/>
  <c r="G42" i="17" s="1"/>
  <c r="G13" i="17"/>
  <c r="G21" i="17" s="1"/>
  <c r="I36" i="19"/>
  <c r="H36" i="19"/>
  <c r="G53" i="17" l="1"/>
  <c r="J23" i="1"/>
  <c r="J29" i="1" s="1"/>
  <c r="I23" i="1"/>
  <c r="I29" i="1" s="1"/>
  <c r="J16" i="1"/>
  <c r="J21" i="1" s="1"/>
  <c r="I16" i="1"/>
  <c r="I21" i="1" s="1"/>
  <c r="J10" i="1"/>
  <c r="J14" i="1" s="1"/>
  <c r="I10" i="1"/>
  <c r="I14" i="1" s="1"/>
  <c r="M10" i="1" l="1"/>
  <c r="M14" i="1" s="1"/>
  <c r="M16" i="1"/>
  <c r="M21" i="1" s="1"/>
  <c r="M23" i="1"/>
  <c r="M29" i="1" s="1"/>
  <c r="H20" i="20" l="1"/>
  <c r="H31" i="20" s="1"/>
  <c r="I20" i="20"/>
  <c r="I31" i="20" l="1"/>
  <c r="I10" i="19"/>
  <c r="I24" i="20"/>
  <c r="I23" i="20"/>
  <c r="J31" i="19"/>
  <c r="J57" i="19" s="1"/>
  <c r="I31" i="19"/>
  <c r="I57" i="19" s="1"/>
  <c r="K31" i="19"/>
  <c r="K57" i="19" s="1"/>
  <c r="H10" i="19"/>
  <c r="H24" i="20"/>
  <c r="H23" i="20"/>
  <c r="H10" i="3"/>
  <c r="I10" i="3"/>
  <c r="L10" i="19" l="1"/>
  <c r="L31" i="19" s="1"/>
  <c r="L57" i="19" s="1"/>
  <c r="H31" i="19"/>
  <c r="H57" i="19" s="1"/>
  <c r="I20" i="3"/>
  <c r="I21" i="3" s="1"/>
  <c r="I11" i="3"/>
  <c r="H20" i="3"/>
  <c r="H21" i="3" s="1"/>
  <c r="H11" i="3"/>
  <c r="L10" i="3"/>
  <c r="L11" i="3" l="1"/>
  <c r="H60" i="19"/>
  <c r="I59" i="19" l="1"/>
  <c r="I60" i="19" s="1"/>
  <c r="J59" i="19" s="1"/>
  <c r="J60" i="19" s="1"/>
  <c r="K59" i="19" s="1"/>
  <c r="K60" i="19" s="1"/>
  <c r="M59" i="19" s="1"/>
  <c r="M60" i="19" s="1"/>
  <c r="N59" i="19" s="1"/>
  <c r="L60" i="19"/>
  <c r="N60" i="19" l="1"/>
  <c r="O59" i="19" s="1"/>
  <c r="O60" i="19" s="1"/>
  <c r="G20" i="3"/>
  <c r="G21" i="3" l="1"/>
  <c r="L20" i="3" l="1"/>
  <c r="L21" i="3" s="1"/>
</calcChain>
</file>

<file path=xl/sharedStrings.xml><?xml version="1.0" encoding="utf-8"?>
<sst xmlns="http://schemas.openxmlformats.org/spreadsheetml/2006/main" count="274" uniqueCount="181">
  <si>
    <t>Excluded items:</t>
  </si>
  <si>
    <t>Depreciation and amortization</t>
  </si>
  <si>
    <t>Adjusted EBITDA</t>
  </si>
  <si>
    <t>Earnings (loss) per share:</t>
  </si>
  <si>
    <t>$000's, Non-GAAP</t>
  </si>
  <si>
    <t>Adjusted EBITDA Reconciliation</t>
  </si>
  <si>
    <t>Total Revenue</t>
  </si>
  <si>
    <t xml:space="preserve">GAAP to Non-GAAP </t>
  </si>
  <si>
    <t>Revenue by Type</t>
  </si>
  <si>
    <t>Back to Main</t>
  </si>
  <si>
    <t xml:space="preserve">  Common stock</t>
  </si>
  <si>
    <t xml:space="preserve">  Additional paid-in capital</t>
  </si>
  <si>
    <t xml:space="preserve">  Retained earnings</t>
  </si>
  <si>
    <t xml:space="preserve">  Treasury stock, at cost</t>
  </si>
  <si>
    <t>Total equity</t>
  </si>
  <si>
    <t>Balance Sheet</t>
  </si>
  <si>
    <t>$000s</t>
  </si>
  <si>
    <t>Total liabilities &amp; equity</t>
  </si>
  <si>
    <t>Statement of Cash Flows</t>
  </si>
  <si>
    <t>Total current assets</t>
  </si>
  <si>
    <t xml:space="preserve">   Goodwill                                             </t>
  </si>
  <si>
    <t>Total current liabilities</t>
  </si>
  <si>
    <t xml:space="preserve">   Long-term debt</t>
  </si>
  <si>
    <t>Trended Historical Financial Statements &amp; Recon Tables</t>
  </si>
  <si>
    <t>GAAP Income Statement</t>
  </si>
  <si>
    <t>Adjusted EBITDA Recon</t>
  </si>
  <si>
    <t>*Some totals may not sum due to rounding.</t>
  </si>
  <si>
    <t>000's, except per share amounts</t>
  </si>
  <si>
    <t xml:space="preserve">000's   </t>
  </si>
  <si>
    <t>Net cash provided by (used in) operating activities</t>
  </si>
  <si>
    <t xml:space="preserve">   Cash and cash equivalents</t>
  </si>
  <si>
    <t xml:space="preserve"> Stockholders' equity:</t>
  </si>
  <si>
    <t>Total assets</t>
  </si>
  <si>
    <t>ASSETS</t>
  </si>
  <si>
    <t>Current assets:</t>
  </si>
  <si>
    <t>LIABILITIES AND STOCKHOLDERS' EQUITY</t>
  </si>
  <si>
    <t>Current liabilities:</t>
  </si>
  <si>
    <t xml:space="preserve">   Intangible assets, net</t>
  </si>
  <si>
    <t>Q1 21</t>
  </si>
  <si>
    <t>Q2 21</t>
  </si>
  <si>
    <t>Income (loss) from operations</t>
  </si>
  <si>
    <t>Q3 21</t>
  </si>
  <si>
    <t>Net cash provided by (used in) financing activities</t>
  </si>
  <si>
    <t>FY 21</t>
  </si>
  <si>
    <t>Q4 21</t>
  </si>
  <si>
    <t>Q1 22</t>
  </si>
  <si>
    <t xml:space="preserve">             </t>
  </si>
  <si>
    <t xml:space="preserve">   Trade accounts receivable, net allowances for doubtful accounts</t>
  </si>
  <si>
    <t xml:space="preserve">   Prepaid expenses and other current assets</t>
  </si>
  <si>
    <t xml:space="preserve">   Deferred tax assets</t>
  </si>
  <si>
    <t xml:space="preserve">   Other non-current assets</t>
  </si>
  <si>
    <t xml:space="preserve">   Trade payables</t>
  </si>
  <si>
    <t xml:space="preserve">   Accrued expense</t>
  </si>
  <si>
    <t xml:space="preserve">   Income tax liabilities</t>
  </si>
  <si>
    <t xml:space="preserve">   Contingent considerations current</t>
  </si>
  <si>
    <t xml:space="preserve">   Deferred tax liabilities</t>
  </si>
  <si>
    <t xml:space="preserve">   Other non-current liabilities</t>
  </si>
  <si>
    <t xml:space="preserve">  Preferred Stock</t>
  </si>
  <si>
    <t xml:space="preserve">   Other current liabilities</t>
  </si>
  <si>
    <t>Accumulated other comprehensive income (loss), net of income taxes</t>
  </si>
  <si>
    <t>Supply-side customer</t>
  </si>
  <si>
    <t>Revenue Detail</t>
  </si>
  <si>
    <t>Revenue</t>
  </si>
  <si>
    <t>Cost of revenue (exclusive of depreciation and amortization shown separately below)</t>
  </si>
  <si>
    <t>Product development</t>
  </si>
  <si>
    <t>Sales, marketing and customer support</t>
  </si>
  <si>
    <t>General and administrative</t>
  </si>
  <si>
    <t>Income before income taxes</t>
  </si>
  <si>
    <t>Interest expense</t>
  </si>
  <si>
    <t>Other (income) expense, net</t>
  </si>
  <si>
    <t>Net income (loss)</t>
  </si>
  <si>
    <t>Income tax expense (benefit)</t>
  </si>
  <si>
    <t>Basic</t>
  </si>
  <si>
    <t>Diluted</t>
  </si>
  <si>
    <t>Weighted-average common stock outstanding:</t>
  </si>
  <si>
    <t xml:space="preserve">This file contains downloadable content that is derived from more comprehensive information contained in our quarterly earnings releases and periodic reports and other filings with the Securities and Exchange Commission which can be found on DoubleVerify's Investor Relations site at https://ir.doubleverify.com/. </t>
  </si>
  <si>
    <t>Net income (loss) (GAAP)</t>
  </si>
  <si>
    <t>Total liabilities</t>
  </si>
  <si>
    <t>Changes in operating assets and liabilities, net of effects of business combinations</t>
  </si>
  <si>
    <t>Adjustments to reconcile net income to net cash provided  by operating activities:</t>
  </si>
  <si>
    <t xml:space="preserve">Bad debt (recovery) expense </t>
  </si>
  <si>
    <t>Depreciation and amortization expense</t>
  </si>
  <si>
    <t>Amortization of debt issuance costs</t>
  </si>
  <si>
    <t>Deferred taxes</t>
  </si>
  <si>
    <t>Interest expense (income)</t>
  </si>
  <si>
    <t xml:space="preserve">Change in fair value of contingent consideration </t>
  </si>
  <si>
    <t>Offering costs</t>
  </si>
  <si>
    <t>Other</t>
  </si>
  <si>
    <t>Trade receivables</t>
  </si>
  <si>
    <t>Investing activities:</t>
  </si>
  <si>
    <t>Financing activities:</t>
  </si>
  <si>
    <t>Purchase of property, plant and equipment</t>
  </si>
  <si>
    <t>Net cash (used in) investing activities</t>
  </si>
  <si>
    <t>Payments of long-term debt</t>
  </si>
  <si>
    <t>Payments related to offering costs</t>
  </si>
  <si>
    <t xml:space="preserve">Proceeds from common stock issued upon exercise of stock options </t>
  </si>
  <si>
    <t xml:space="preserve">   Net increase (decrease) in cash, cash equivalents and restricted cash</t>
  </si>
  <si>
    <t>Cash, cash equivalents, and restricted cash - Beginning of period</t>
  </si>
  <si>
    <t>Cash, cash equivalents, and restricted cash - End of period</t>
  </si>
  <si>
    <t>Prepaid expenses and other assets</t>
  </si>
  <si>
    <t>Trade payables</t>
  </si>
  <si>
    <t>Accrued expenses and other liabilities</t>
  </si>
  <si>
    <t>Proceeds from issuance of common stock upon initial public offering</t>
  </si>
  <si>
    <t>Proceeds from issuance of common stock in connection to concurrent private placement</t>
  </si>
  <si>
    <t>Supplemental cash flow information:</t>
  </si>
  <si>
    <t>Cash paid for taxes</t>
  </si>
  <si>
    <t>Cash paid for interest</t>
  </si>
  <si>
    <t>Non-cash investing and financing transactions:</t>
  </si>
  <si>
    <t>Capital assets financed by accounts payable</t>
  </si>
  <si>
    <t>Offering costs included in accounts payable and accrued expense</t>
  </si>
  <si>
    <t>Treasury stock reissued upon the conversion of Series A preferred stock for common stock</t>
  </si>
  <si>
    <t>Acquisition of business, net of cash acquired</t>
  </si>
  <si>
    <t>Stock-based compensation</t>
  </si>
  <si>
    <t>M&amp;A and restructuring costs (recoveries)</t>
  </si>
  <si>
    <t>Offering, IPO readiness and secondary offering costs</t>
  </si>
  <si>
    <t>Other costs (recoveries)</t>
  </si>
  <si>
    <t>Other (income) expense</t>
  </si>
  <si>
    <t>Net income margin</t>
  </si>
  <si>
    <t>Adjusted EBITDA margin</t>
  </si>
  <si>
    <t>Measurement (fka Advertiser - direct)</t>
  </si>
  <si>
    <t>Activation (fka Advertiser - programmatic)</t>
  </si>
  <si>
    <t>YoY Growth Rate</t>
  </si>
  <si>
    <t>Other comprehensive (loss) income :</t>
  </si>
  <si>
    <t xml:space="preserve">Total comprehensive (loss) income </t>
  </si>
  <si>
    <t>Foreign currency cumulative translation adjustment</t>
  </si>
  <si>
    <t>Product development (GAAP)</t>
  </si>
  <si>
    <t>Sales, marketing and customer support (GAAP)</t>
  </si>
  <si>
    <t>Product development - Non-GAAP</t>
  </si>
  <si>
    <t>Sales, marketing and customer support - Non-GAAP</t>
  </si>
  <si>
    <t>General and administrative (GAAP)</t>
  </si>
  <si>
    <t>General and administrative - Non-GAAP</t>
  </si>
  <si>
    <t xml:space="preserve">   Operating lease right-of-use assets, net</t>
  </si>
  <si>
    <t xml:space="preserve">   Property and equipment, net</t>
  </si>
  <si>
    <t xml:space="preserve">   Operating lease liabilities, current</t>
  </si>
  <si>
    <t xml:space="preserve">   Current portion of finance lease obligations</t>
  </si>
  <si>
    <t xml:space="preserve">   Finance lease obligations</t>
  </si>
  <si>
    <t xml:space="preserve">   Operating lease liabilities, non-current</t>
  </si>
  <si>
    <t>Proceeds from common stock issued under employee purchase plan</t>
  </si>
  <si>
    <t>Shares repurchased for settlement of employee tax withholdings</t>
  </si>
  <si>
    <t xml:space="preserve">   Effect of exchange rate changes on cash and cash equivalents and restricted cash</t>
  </si>
  <si>
    <t>Cash and cash equivalents</t>
  </si>
  <si>
    <t>Restricted cash (included in prepaid expenses and other current assets on the Consolidated Balance Sheets)</t>
  </si>
  <si>
    <t>Total cash and cash equivalents and restricted cash</t>
  </si>
  <si>
    <t>Common stock issued in connection with acquisition</t>
  </si>
  <si>
    <t>Finance lease payments</t>
  </si>
  <si>
    <t>Acquisition of equipment under finance lease</t>
  </si>
  <si>
    <t>Non-cash lease expense</t>
  </si>
  <si>
    <t>Non-cash stock-based compensation expense</t>
  </si>
  <si>
    <t>Loss on disposal of fixed assets</t>
  </si>
  <si>
    <t>000's</t>
  </si>
  <si>
    <t>Payment of contingent consideration related to Zentrick acquisition</t>
  </si>
  <si>
    <t>GAAP to Non-GAAP Operating Expense Recon</t>
  </si>
  <si>
    <t>Operating Expense Reconciliation</t>
  </si>
  <si>
    <t>Income Statement</t>
  </si>
  <si>
    <t>Conversion of Series A preferred stock to common stock</t>
  </si>
  <si>
    <t>Non-GAAP Measures - 
In addition to our results determined in accordance with GAAP, we believe that certain non-GAAP financial measures, including Adjusted EBITDA and Adjusted EBITDA Margin, are useful in evaluating our business. We calculate Adjusted EBITDA Margin as Adjusted EBITDA divided by total revenue. We use Adjusted EBITDA and Adjusted EBITDA Margin as measures of operational efficiency to understand and evaluate our core business operations. We believe that these non-GAAP financial measures are useful to investors for period to period comparisons of our core business and for understanding and evaluating trends in our operating results on a consistent basis by excluding items that we do not believe are indicative of our core operating performance.
These non-GAAP financial measures have limitations as analytical tools and should not be considered in isolation or as substitutes for an analysis of our results as reported under GAAP. Some of the limitations of these measures are:
       - they do not reflect changes in, or cash requirements for, our working capital needs;
       - Adjusted EBITDA does not reflect our capital expenditures or future requirements for capital expenditures or contractual commitments;
       - they do not reflect income tax expense or the cash requirements to pay income taxes;
       - they do not reflect our interest expense or the cash requirements necessary to service interest or principal payments on our debt; and
       - although depreciation and amortization are non-cash charges related mainly to intangible assets, certain assets being depreciated and amortized will have to be replaced in the future, and Adjusted EBITDA does not reflect any cash requirements for such replacements.
In addition, other companies in our industry may calculate these non-GAAP financial measures differently than we do, limiting their usefulness as a comparative measure. You should compensate for these limitations by relying primarily on our GAAP results and using the non-GAAP financial measures only supplementally.</t>
  </si>
  <si>
    <t>Q2 22</t>
  </si>
  <si>
    <t>Impairment of long-lived assets</t>
  </si>
  <si>
    <t xml:space="preserve">Stock-based compensation included in capitalized software development costs
</t>
  </si>
  <si>
    <t>Right-of-use assets obtained in exchange for new operating lease liabilities, net of impairments</t>
  </si>
  <si>
    <t>Q1 20</t>
  </si>
  <si>
    <t>Q2 20</t>
  </si>
  <si>
    <t>Q3 20</t>
  </si>
  <si>
    <t>Q4 20</t>
  </si>
  <si>
    <t>FY 20</t>
  </si>
  <si>
    <t>Q3 22</t>
  </si>
  <si>
    <t>Deferred payment related to Zentrick acquisition</t>
  </si>
  <si>
    <t xml:space="preserve">   Current portion of long-term debt</t>
  </si>
  <si>
    <t xml:space="preserve">   Current portion of capital lease obligations</t>
  </si>
  <si>
    <t xml:space="preserve">   Contingent considerations non current</t>
  </si>
  <si>
    <t>Loss on extinguishment of debt</t>
  </si>
  <si>
    <t>Accretion of acquisition liabilities</t>
  </si>
  <si>
    <t>Proceeds from long-term debt</t>
  </si>
  <si>
    <t>Deferred payment related to Leiki acquisition</t>
  </si>
  <si>
    <t>Repurchase of vested options</t>
  </si>
  <si>
    <t>Proceeds from Series A preferred stock issuance, net of issuance costs</t>
  </si>
  <si>
    <t>Payments to shareholders for preferred stock Series A</t>
  </si>
  <si>
    <t xml:space="preserve">Payments related to debt issuance costs </t>
  </si>
  <si>
    <t>Exchange of common stock for preferred stock</t>
  </si>
  <si>
    <t>DoubleVerify Holdings, Inc. Financial Data - FY2020 to Q3 2022</t>
  </si>
  <si>
    <t>Operating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</si>
</sst>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mm/dd/yy"/>
    <numFmt numFmtId="170" formatCode="_(&quot;$&quot;* #,##0_);_(&quot;$&quot;* \(#,##0\);_(&quot;$&quot;* &quot;-&quot;??_);_(@_)"/>
    <numFmt numFmtId="171" formatCode="0_);\(0\)"/>
  </numFmts>
  <fonts count="27">
    <font>
      <sz val="10"/>
      <color theme="1"/>
      <name val="Arial"/>
      <family val="2"/>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sz val="10"/>
      <color theme="1"/>
      <name val="Exo"/>
    </font>
    <font>
      <b/>
      <sz val="14"/>
      <name val="Exo"/>
    </font>
    <font>
      <sz val="10"/>
      <name val="Exo"/>
    </font>
    <font>
      <b/>
      <sz val="10"/>
      <name val="Exo"/>
    </font>
    <font>
      <u/>
      <sz val="10"/>
      <color theme="10"/>
      <name val="Exo"/>
    </font>
    <font>
      <b/>
      <sz val="20"/>
      <color theme="9"/>
      <name val="Exo"/>
    </font>
    <font>
      <u/>
      <sz val="10"/>
      <color theme="4"/>
      <name val="Exo"/>
    </font>
    <font>
      <b/>
      <sz val="11"/>
      <color theme="1"/>
      <name val="Exo"/>
    </font>
    <font>
      <b/>
      <sz val="10"/>
      <color theme="1"/>
      <name val="Exo"/>
    </font>
    <font>
      <i/>
      <sz val="10"/>
      <color theme="1"/>
      <name val="Exo"/>
    </font>
    <font>
      <sz val="11"/>
      <color theme="1"/>
      <name val="Exo"/>
    </font>
    <font>
      <i/>
      <sz val="10"/>
      <name val="Exo"/>
    </font>
    <font>
      <u/>
      <sz val="10"/>
      <name val="Exo"/>
    </font>
    <font>
      <b/>
      <i/>
      <sz val="10"/>
      <color theme="1"/>
      <name val="Exo"/>
    </font>
    <font>
      <sz val="10"/>
      <color rgb="FF000000"/>
      <name val="Times New Roman"/>
      <family val="1"/>
    </font>
    <font>
      <sz val="8"/>
      <color rgb="FF000000"/>
      <name val="Times New Roman"/>
      <family val="1"/>
    </font>
    <font>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0" tint="-0.249977111117893"/>
      </left>
      <right style="thin">
        <color theme="0" tint="-0.249977111117893"/>
      </right>
      <top style="thin">
        <color indexed="64"/>
      </top>
      <bottom/>
      <diagonal/>
    </border>
    <border>
      <left/>
      <right/>
      <top style="thin">
        <color indexed="64"/>
      </top>
      <bottom style="double">
        <color indexed="64"/>
      </bottom>
      <diagonal/>
    </border>
    <border>
      <left style="thin">
        <color theme="0" tint="-0.249977111117893"/>
      </left>
      <right style="thin">
        <color theme="0" tint="-0.249977111117893"/>
      </right>
      <top style="thin">
        <color indexed="64"/>
      </top>
      <bottom style="double">
        <color indexed="64"/>
      </bottom>
      <diagonal/>
    </border>
    <border>
      <left/>
      <right style="thin">
        <color theme="0" tint="-0.249977111117893"/>
      </right>
      <top style="thin">
        <color indexed="64"/>
      </top>
      <bottom/>
      <diagonal/>
    </border>
  </borders>
  <cellStyleXfs count="26">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Protection="0"/>
    <xf numFmtId="0" fontId="4" fillId="0" borderId="0"/>
    <xf numFmtId="0" fontId="8" fillId="0" borderId="0"/>
    <xf numFmtId="43" fontId="1"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3"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2" fillId="0" borderId="0"/>
    <xf numFmtId="44" fontId="8" fillId="0" borderId="0" applyFont="0" applyFill="0" applyBorder="0" applyAlignment="0" applyProtection="0"/>
    <xf numFmtId="43" fontId="2" fillId="0" borderId="0" applyFont="0" applyFill="0" applyBorder="0" applyAlignment="0" applyProtection="0"/>
  </cellStyleXfs>
  <cellXfs count="213">
    <xf numFmtId="0" fontId="0" fillId="0" borderId="0" xfId="0"/>
    <xf numFmtId="0" fontId="10" fillId="0" borderId="0" xfId="0" applyFont="1"/>
    <xf numFmtId="0" fontId="13" fillId="0" borderId="0" xfId="0" applyFont="1" applyFill="1" applyProtection="1">
      <protection locked="0"/>
    </xf>
    <xf numFmtId="0" fontId="15" fillId="0" borderId="0" xfId="0" applyFont="1" applyFill="1"/>
    <xf numFmtId="0" fontId="10" fillId="0" borderId="0" xfId="0" applyFont="1" applyFill="1"/>
    <xf numFmtId="0" fontId="17" fillId="0" borderId="0" xfId="0" applyFont="1" applyFill="1" applyBorder="1"/>
    <xf numFmtId="0" fontId="10" fillId="0" borderId="0" xfId="0" applyFont="1" applyBorder="1"/>
    <xf numFmtId="0" fontId="10" fillId="0" borderId="0" xfId="0" applyFont="1" applyFill="1" applyBorder="1"/>
    <xf numFmtId="0" fontId="17" fillId="0" borderId="1" xfId="0" applyFont="1" applyFill="1" applyBorder="1"/>
    <xf numFmtId="0" fontId="10" fillId="0" borderId="1" xfId="0" applyFont="1" applyBorder="1"/>
    <xf numFmtId="0" fontId="10" fillId="0" borderId="1" xfId="0" applyFont="1" applyFill="1" applyBorder="1"/>
    <xf numFmtId="0" fontId="12" fillId="0" borderId="12" xfId="3" applyFont="1" applyFill="1" applyBorder="1"/>
    <xf numFmtId="169" fontId="13" fillId="0" borderId="12" xfId="3" applyNumberFormat="1" applyFont="1" applyFill="1" applyBorder="1" applyAlignment="1">
      <alignment horizontal="center"/>
    </xf>
    <xf numFmtId="0" fontId="12" fillId="0" borderId="0" xfId="3" applyFont="1" applyFill="1"/>
    <xf numFmtId="164" fontId="12" fillId="0" borderId="0" xfId="2" applyNumberFormat="1" applyFont="1" applyFill="1" applyBorder="1" applyAlignment="1">
      <alignment horizontal="right"/>
    </xf>
    <xf numFmtId="0" fontId="12" fillId="0" borderId="0" xfId="3" applyFont="1" applyFill="1" applyBorder="1"/>
    <xf numFmtId="0" fontId="10" fillId="3" borderId="0" xfId="0" applyFont="1" applyFill="1" applyBorder="1"/>
    <xf numFmtId="0" fontId="13" fillId="0" borderId="0" xfId="0" applyFont="1" applyFill="1" applyAlignment="1">
      <alignment horizontal="right"/>
    </xf>
    <xf numFmtId="0" fontId="13" fillId="2" borderId="2" xfId="0" applyFont="1" applyFill="1" applyBorder="1" applyAlignment="1">
      <alignment horizontal="right"/>
    </xf>
    <xf numFmtId="0" fontId="10" fillId="2" borderId="3" xfId="0" applyFont="1" applyFill="1" applyBorder="1"/>
    <xf numFmtId="0" fontId="18" fillId="0" borderId="0" xfId="0" applyFont="1" applyFill="1"/>
    <xf numFmtId="42" fontId="10" fillId="0" borderId="0" xfId="0" applyNumberFormat="1" applyFont="1" applyFill="1"/>
    <xf numFmtId="0" fontId="18" fillId="3" borderId="0" xfId="0" applyFont="1" applyFill="1"/>
    <xf numFmtId="0" fontId="18" fillId="0" borderId="0" xfId="0" applyFont="1"/>
    <xf numFmtId="0" fontId="18" fillId="0" borderId="0" xfId="0" applyFont="1" applyBorder="1"/>
    <xf numFmtId="165" fontId="10" fillId="2" borderId="4" xfId="1" applyNumberFormat="1" applyFont="1" applyFill="1" applyBorder="1"/>
    <xf numFmtId="5" fontId="10" fillId="0" borderId="0" xfId="0" applyNumberFormat="1" applyFont="1"/>
    <xf numFmtId="167" fontId="10" fillId="0" borderId="0" xfId="0" applyNumberFormat="1" applyFont="1" applyFill="1"/>
    <xf numFmtId="167" fontId="10" fillId="0" borderId="0" xfId="0" applyNumberFormat="1" applyFont="1"/>
    <xf numFmtId="0" fontId="15" fillId="0" borderId="0" xfId="0" applyFont="1"/>
    <xf numFmtId="0" fontId="10" fillId="0" borderId="0" xfId="0" applyFont="1" applyAlignment="1">
      <alignment horizontal="right"/>
    </xf>
    <xf numFmtId="0" fontId="20" fillId="0" borderId="0" xfId="0" applyFont="1" applyBorder="1"/>
    <xf numFmtId="0" fontId="10" fillId="0" borderId="0" xfId="0" applyFont="1" applyBorder="1" applyAlignment="1">
      <alignment horizontal="right"/>
    </xf>
    <xf numFmtId="0" fontId="12" fillId="0" borderId="0" xfId="0" applyFont="1" applyFill="1"/>
    <xf numFmtId="42" fontId="10" fillId="0" borderId="0" xfId="0" applyNumberFormat="1" applyFont="1" applyAlignment="1">
      <alignment horizontal="right"/>
    </xf>
    <xf numFmtId="42" fontId="10" fillId="2" borderId="3" xfId="0" applyNumberFormat="1" applyFont="1" applyFill="1" applyBorder="1" applyAlignment="1">
      <alignment horizontal="right"/>
    </xf>
    <xf numFmtId="0" fontId="10" fillId="3" borderId="0" xfId="0" applyFont="1" applyFill="1" applyAlignment="1">
      <alignment horizontal="left" indent="1"/>
    </xf>
    <xf numFmtId="5" fontId="10" fillId="0" borderId="0" xfId="0" applyNumberFormat="1" applyFont="1" applyAlignment="1">
      <alignment horizontal="right"/>
    </xf>
    <xf numFmtId="0" fontId="17" fillId="0" borderId="1" xfId="0" applyFont="1" applyBorder="1"/>
    <xf numFmtId="42" fontId="10" fillId="0" borderId="0" xfId="0" applyNumberFormat="1" applyFont="1"/>
    <xf numFmtId="43" fontId="10" fillId="0" borderId="0" xfId="0" applyNumberFormat="1" applyFont="1"/>
    <xf numFmtId="0" fontId="12" fillId="0" borderId="0" xfId="10" applyFont="1" applyBorder="1" applyAlignment="1">
      <alignment horizontal="left"/>
    </xf>
    <xf numFmtId="0" fontId="13" fillId="3" borderId="1" xfId="0" applyFont="1" applyFill="1" applyBorder="1"/>
    <xf numFmtId="0" fontId="10" fillId="0" borderId="1" xfId="0" applyFont="1" applyBorder="1" applyAlignment="1">
      <alignment horizontal="right"/>
    </xf>
    <xf numFmtId="0" fontId="21" fillId="0" borderId="0" xfId="0" applyFont="1"/>
    <xf numFmtId="168" fontId="22" fillId="0" borderId="0" xfId="10" applyNumberFormat="1" applyFont="1" applyAlignment="1">
      <alignment horizontal="left"/>
    </xf>
    <xf numFmtId="168" fontId="10" fillId="0" borderId="0" xfId="0" applyNumberFormat="1" applyFont="1"/>
    <xf numFmtId="0" fontId="13" fillId="2" borderId="3" xfId="0" applyFont="1" applyFill="1" applyBorder="1" applyAlignment="1">
      <alignment horizontal="right"/>
    </xf>
    <xf numFmtId="42" fontId="18" fillId="0" borderId="0" xfId="0" applyNumberFormat="1" applyFont="1" applyBorder="1"/>
    <xf numFmtId="0" fontId="12" fillId="0" borderId="0" xfId="10" applyFont="1" applyFill="1" applyBorder="1" applyAlignment="1">
      <alignment horizontal="left"/>
    </xf>
    <xf numFmtId="42" fontId="10" fillId="0" borderId="0" xfId="0" applyNumberFormat="1" applyFont="1" applyBorder="1"/>
    <xf numFmtId="0" fontId="22" fillId="0" borderId="0" xfId="10" applyFont="1" applyAlignment="1">
      <alignment horizontal="left"/>
    </xf>
    <xf numFmtId="0" fontId="22" fillId="0" borderId="0" xfId="10" applyFont="1" applyAlignment="1">
      <alignment horizontal="center"/>
    </xf>
    <xf numFmtId="0" fontId="12" fillId="0" borderId="0" xfId="10" applyFont="1" applyFill="1" applyAlignment="1">
      <alignment horizontal="left"/>
    </xf>
    <xf numFmtId="0" fontId="12" fillId="0" borderId="0" xfId="10" applyFont="1" applyAlignment="1">
      <alignment horizontal="left"/>
    </xf>
    <xf numFmtId="0" fontId="13" fillId="0" borderId="0" xfId="10" applyFont="1" applyAlignment="1">
      <alignment horizontal="left"/>
    </xf>
    <xf numFmtId="0" fontId="22" fillId="0" borderId="0" xfId="10" applyFont="1" applyFill="1" applyAlignment="1">
      <alignment horizontal="center"/>
    </xf>
    <xf numFmtId="0" fontId="12" fillId="0" borderId="1" xfId="10" applyFont="1" applyFill="1" applyBorder="1" applyAlignment="1">
      <alignment horizontal="left"/>
    </xf>
    <xf numFmtId="0" fontId="10" fillId="0" borderId="12" xfId="0" applyFont="1" applyFill="1" applyBorder="1"/>
    <xf numFmtId="0" fontId="16" fillId="0" borderId="0" xfId="9" applyFont="1" applyFill="1" applyAlignment="1">
      <alignment horizontal="right" vertical="top"/>
    </xf>
    <xf numFmtId="0" fontId="10" fillId="0" borderId="0" xfId="0" applyFont="1" applyFill="1" applyAlignment="1">
      <alignment horizontal="right"/>
    </xf>
    <xf numFmtId="0" fontId="16" fillId="0" borderId="0" xfId="9" applyFont="1" applyFill="1" applyAlignment="1">
      <alignment horizontal="left" vertical="top"/>
    </xf>
    <xf numFmtId="0" fontId="13" fillId="0" borderId="0" xfId="10" applyFont="1" applyFill="1" applyAlignment="1">
      <alignment horizontal="left"/>
    </xf>
    <xf numFmtId="0" fontId="13" fillId="0" borderId="17" xfId="10" applyFont="1" applyBorder="1" applyAlignment="1">
      <alignment horizontal="left"/>
    </xf>
    <xf numFmtId="0" fontId="12" fillId="0" borderId="1" xfId="0" applyFont="1" applyFill="1" applyBorder="1"/>
    <xf numFmtId="0" fontId="12" fillId="0" borderId="0" xfId="0" applyFont="1" applyFill="1" applyBorder="1"/>
    <xf numFmtId="0" fontId="12" fillId="0" borderId="1" xfId="3" applyFont="1" applyFill="1" applyBorder="1"/>
    <xf numFmtId="0" fontId="12" fillId="0" borderId="0" xfId="4" applyFont="1" applyFill="1" applyBorder="1"/>
    <xf numFmtId="165" fontId="10" fillId="2" borderId="3" xfId="0" applyNumberFormat="1" applyFont="1" applyFill="1" applyBorder="1" applyAlignment="1">
      <alignment horizontal="right"/>
    </xf>
    <xf numFmtId="165" fontId="18" fillId="2" borderId="3" xfId="0" applyNumberFormat="1" applyFont="1" applyFill="1" applyBorder="1" applyAlignment="1">
      <alignment horizontal="right"/>
    </xf>
    <xf numFmtId="0" fontId="13" fillId="0" borderId="0" xfId="10" applyFont="1" applyFill="1" applyBorder="1" applyAlignment="1">
      <alignment horizontal="left"/>
    </xf>
    <xf numFmtId="41" fontId="10" fillId="0" borderId="0" xfId="0" applyNumberFormat="1" applyFont="1" applyFill="1" applyBorder="1" applyAlignment="1">
      <alignment horizontal="right"/>
    </xf>
    <xf numFmtId="5" fontId="18" fillId="0" borderId="0" xfId="0" applyNumberFormat="1" applyFont="1" applyFill="1" applyBorder="1" applyAlignment="1">
      <alignment horizontal="right"/>
    </xf>
    <xf numFmtId="41" fontId="18" fillId="0" borderId="0" xfId="0" applyNumberFormat="1" applyFont="1" applyFill="1" applyBorder="1" applyAlignment="1">
      <alignment horizontal="right"/>
    </xf>
    <xf numFmtId="165" fontId="10" fillId="0" borderId="0" xfId="0" applyNumberFormat="1" applyFont="1" applyFill="1" applyBorder="1" applyAlignment="1">
      <alignment horizontal="right"/>
    </xf>
    <xf numFmtId="42" fontId="10" fillId="0" borderId="0" xfId="0" applyNumberFormat="1" applyFont="1" applyFill="1" applyBorder="1" applyAlignment="1">
      <alignment horizontal="right"/>
    </xf>
    <xf numFmtId="165" fontId="18" fillId="0" borderId="0" xfId="0" applyNumberFormat="1" applyFont="1" applyFill="1" applyBorder="1" applyAlignment="1">
      <alignment horizontal="right"/>
    </xf>
    <xf numFmtId="0" fontId="12" fillId="0" borderId="0" xfId="10" applyFont="1" applyFill="1" applyBorder="1" applyAlignment="1">
      <alignment horizontal="left" indent="1"/>
    </xf>
    <xf numFmtId="0" fontId="12" fillId="0" borderId="0" xfId="10" applyFont="1" applyFill="1" applyBorder="1" applyAlignment="1">
      <alignment horizontal="left" wrapText="1" indent="1"/>
    </xf>
    <xf numFmtId="41" fontId="10" fillId="0" borderId="0" xfId="1" applyNumberFormat="1" applyFont="1" applyFill="1" applyBorder="1" applyAlignment="1">
      <alignment horizontal="right"/>
    </xf>
    <xf numFmtId="0" fontId="13" fillId="0" borderId="17" xfId="10" applyFont="1" applyFill="1" applyBorder="1" applyAlignment="1">
      <alignment horizontal="left"/>
    </xf>
    <xf numFmtId="5" fontId="12" fillId="0" borderId="0" xfId="10" applyNumberFormat="1" applyFont="1" applyFill="1" applyBorder="1" applyAlignment="1">
      <alignment horizontal="left"/>
    </xf>
    <xf numFmtId="0" fontId="12" fillId="0" borderId="1" xfId="10" applyFont="1" applyFill="1" applyBorder="1" applyAlignment="1">
      <alignment horizontal="left" indent="1"/>
    </xf>
    <xf numFmtId="0" fontId="10" fillId="0" borderId="0" xfId="0" applyFont="1" applyFill="1" applyAlignment="1">
      <alignment horizontal="left" indent="1"/>
    </xf>
    <xf numFmtId="0" fontId="10" fillId="0" borderId="19" xfId="0" applyFont="1" applyFill="1" applyBorder="1"/>
    <xf numFmtId="0" fontId="23" fillId="0" borderId="0" xfId="0" applyFont="1" applyFill="1"/>
    <xf numFmtId="169" fontId="13" fillId="2" borderId="13" xfId="3" applyNumberFormat="1" applyFont="1" applyFill="1" applyBorder="1" applyAlignment="1">
      <alignment horizontal="center"/>
    </xf>
    <xf numFmtId="0" fontId="12" fillId="0" borderId="0" xfId="0" applyFont="1" applyFill="1" applyAlignment="1">
      <alignment horizontal="left" indent="1"/>
    </xf>
    <xf numFmtId="0" fontId="13" fillId="0" borderId="0" xfId="3" applyFont="1" applyFill="1" applyBorder="1" applyAlignment="1">
      <alignment horizontal="left" indent="1"/>
    </xf>
    <xf numFmtId="164" fontId="12" fillId="2" borderId="14" xfId="2" applyNumberFormat="1" applyFont="1" applyFill="1" applyBorder="1" applyAlignment="1">
      <alignment horizontal="right"/>
    </xf>
    <xf numFmtId="0" fontId="10" fillId="0" borderId="0" xfId="0" applyFont="1" applyFill="1" applyBorder="1" applyAlignment="1">
      <alignment horizontal="left" indent="1"/>
    </xf>
    <xf numFmtId="0" fontId="18" fillId="0" borderId="0" xfId="0" applyFont="1" applyFill="1" applyBorder="1"/>
    <xf numFmtId="42" fontId="18" fillId="0" borderId="0" xfId="1" applyNumberFormat="1" applyFont="1" applyFill="1" applyBorder="1"/>
    <xf numFmtId="165" fontId="10" fillId="0" borderId="0" xfId="1" applyNumberFormat="1" applyFont="1" applyFill="1" applyBorder="1"/>
    <xf numFmtId="0" fontId="12" fillId="0" borderId="0" xfId="3" applyFont="1" applyFill="1" applyBorder="1" applyAlignment="1">
      <alignment horizontal="left" indent="2"/>
    </xf>
    <xf numFmtId="0" fontId="12" fillId="0" borderId="1" xfId="3" applyFont="1" applyFill="1" applyBorder="1" applyAlignment="1">
      <alignment horizontal="left" indent="2"/>
    </xf>
    <xf numFmtId="0" fontId="19" fillId="0" borderId="0" xfId="0" applyFont="1" applyFill="1" applyBorder="1"/>
    <xf numFmtId="164" fontId="19" fillId="0" borderId="0" xfId="2" applyNumberFormat="1" applyFont="1" applyFill="1" applyBorder="1"/>
    <xf numFmtId="165" fontId="10" fillId="0" borderId="1" xfId="1" applyNumberFormat="1" applyFont="1" applyFill="1" applyBorder="1"/>
    <xf numFmtId="0" fontId="18" fillId="0" borderId="17" xfId="0" applyFont="1" applyFill="1" applyBorder="1"/>
    <xf numFmtId="42" fontId="18" fillId="0" borderId="17" xfId="1" applyNumberFormat="1" applyFont="1" applyFill="1" applyBorder="1"/>
    <xf numFmtId="42" fontId="18" fillId="0" borderId="17" xfId="0" applyNumberFormat="1" applyFont="1" applyFill="1" applyBorder="1"/>
    <xf numFmtId="165" fontId="10" fillId="2" borderId="3" xfId="1" applyNumberFormat="1" applyFont="1" applyFill="1" applyBorder="1"/>
    <xf numFmtId="0" fontId="10" fillId="3" borderId="0" xfId="0" applyFont="1" applyFill="1" applyBorder="1" applyAlignment="1">
      <alignment horizontal="left" indent="1"/>
    </xf>
    <xf numFmtId="0" fontId="18" fillId="3" borderId="17" xfId="0" applyFont="1" applyFill="1" applyBorder="1"/>
    <xf numFmtId="0" fontId="23" fillId="0" borderId="0" xfId="0" applyFont="1" applyFill="1" applyAlignment="1">
      <alignment horizontal="left" indent="2"/>
    </xf>
    <xf numFmtId="5" fontId="18" fillId="2" borderId="3" xfId="0" applyNumberFormat="1" applyFont="1" applyFill="1" applyBorder="1" applyAlignment="1">
      <alignment horizontal="right"/>
    </xf>
    <xf numFmtId="41" fontId="10" fillId="2" borderId="3" xfId="0" applyNumberFormat="1" applyFont="1" applyFill="1" applyBorder="1" applyAlignment="1">
      <alignment horizontal="right"/>
    </xf>
    <xf numFmtId="41" fontId="18" fillId="0" borderId="17" xfId="0" applyNumberFormat="1" applyFont="1" applyFill="1" applyBorder="1" applyAlignment="1">
      <alignment horizontal="right"/>
    </xf>
    <xf numFmtId="0" fontId="13" fillId="0" borderId="19" xfId="10" applyFont="1" applyFill="1" applyBorder="1" applyAlignment="1">
      <alignment horizontal="left"/>
    </xf>
    <xf numFmtId="0" fontId="10" fillId="2" borderId="14" xfId="0" applyFont="1" applyFill="1" applyBorder="1"/>
    <xf numFmtId="9" fontId="23" fillId="0" borderId="0" xfId="2" applyFont="1" applyFill="1" applyBorder="1" applyAlignment="1" applyProtection="1">
      <alignment horizontal="right"/>
    </xf>
    <xf numFmtId="41" fontId="10" fillId="0" borderId="1" xfId="0" applyNumberFormat="1" applyFont="1" applyFill="1" applyBorder="1" applyAlignment="1">
      <alignment horizontal="right"/>
    </xf>
    <xf numFmtId="41" fontId="18" fillId="0" borderId="17" xfId="1" applyNumberFormat="1" applyFont="1" applyFill="1" applyBorder="1" applyAlignment="1">
      <alignment horizontal="right"/>
    </xf>
    <xf numFmtId="41" fontId="18" fillId="0" borderId="19" xfId="1" applyNumberFormat="1" applyFont="1" applyFill="1" applyBorder="1" applyAlignment="1">
      <alignment horizontal="right"/>
    </xf>
    <xf numFmtId="41" fontId="18" fillId="2" borderId="3" xfId="0" applyNumberFormat="1" applyFont="1" applyFill="1" applyBorder="1" applyAlignment="1">
      <alignment horizontal="right"/>
    </xf>
    <xf numFmtId="0" fontId="10" fillId="2" borderId="4" xfId="0" applyFont="1" applyFill="1" applyBorder="1"/>
    <xf numFmtId="0" fontId="14" fillId="0" borderId="0" xfId="9" applyFont="1" applyFill="1"/>
    <xf numFmtId="0" fontId="6" fillId="0" borderId="0" xfId="9" applyFill="1"/>
    <xf numFmtId="0" fontId="6" fillId="0" borderId="0" xfId="9" applyFill="1" applyProtection="1">
      <protection locked="0"/>
    </xf>
    <xf numFmtId="42" fontId="12" fillId="0" borderId="0" xfId="3" applyNumberFormat="1" applyFont="1" applyFill="1" applyBorder="1"/>
    <xf numFmtId="38" fontId="12" fillId="0" borderId="0" xfId="3" applyNumberFormat="1" applyFont="1" applyFill="1" applyBorder="1"/>
    <xf numFmtId="38" fontId="12" fillId="0" borderId="0" xfId="4" applyNumberFormat="1" applyFont="1" applyFill="1" applyBorder="1"/>
    <xf numFmtId="38" fontId="12" fillId="0" borderId="1" xfId="4" applyNumberFormat="1" applyFont="1" applyFill="1" applyBorder="1"/>
    <xf numFmtId="37" fontId="12" fillId="0" borderId="1" xfId="3" applyNumberFormat="1" applyFont="1" applyFill="1" applyBorder="1"/>
    <xf numFmtId="37" fontId="12" fillId="0" borderId="1" xfId="4" applyNumberFormat="1" applyFont="1" applyFill="1" applyBorder="1"/>
    <xf numFmtId="37" fontId="12" fillId="0" borderId="17" xfId="3" applyNumberFormat="1" applyFont="1" applyFill="1" applyBorder="1"/>
    <xf numFmtId="37" fontId="12" fillId="0" borderId="0" xfId="4" applyNumberFormat="1" applyFont="1" applyFill="1" applyBorder="1" applyAlignment="1">
      <alignment horizontal="right"/>
    </xf>
    <xf numFmtId="37" fontId="12" fillId="0" borderId="0" xfId="3" applyNumberFormat="1" applyFont="1" applyFill="1" applyBorder="1"/>
    <xf numFmtId="37" fontId="12" fillId="0" borderId="0" xfId="7" applyNumberFormat="1" applyFont="1" applyFill="1" applyBorder="1"/>
    <xf numFmtId="44" fontId="12" fillId="0" borderId="0" xfId="5" applyFont="1" applyFill="1" applyBorder="1"/>
    <xf numFmtId="3" fontId="10" fillId="0" borderId="0" xfId="0" applyNumberFormat="1" applyFont="1" applyFill="1" applyBorder="1"/>
    <xf numFmtId="42" fontId="12" fillId="2" borderId="16" xfId="3" applyNumberFormat="1" applyFont="1" applyFill="1" applyBorder="1"/>
    <xf numFmtId="38" fontId="12" fillId="2" borderId="14" xfId="4" applyNumberFormat="1" applyFont="1" applyFill="1" applyBorder="1"/>
    <xf numFmtId="38" fontId="12" fillId="2" borderId="15" xfId="4" applyNumberFormat="1" applyFont="1" applyFill="1" applyBorder="1"/>
    <xf numFmtId="37" fontId="12" fillId="2" borderId="14" xfId="4" applyNumberFormat="1" applyFont="1" applyFill="1" applyBorder="1" applyAlignment="1">
      <alignment horizontal="right"/>
    </xf>
    <xf numFmtId="171" fontId="12" fillId="2" borderId="15" xfId="4" applyNumberFormat="1" applyFont="1" applyFill="1" applyBorder="1"/>
    <xf numFmtId="37" fontId="12" fillId="2" borderId="14" xfId="3" applyNumberFormat="1" applyFont="1" applyFill="1" applyBorder="1"/>
    <xf numFmtId="37" fontId="12" fillId="2" borderId="15" xfId="4" applyNumberFormat="1" applyFont="1" applyFill="1" applyBorder="1"/>
    <xf numFmtId="37" fontId="12" fillId="2" borderId="14" xfId="7" applyNumberFormat="1" applyFont="1" applyFill="1" applyBorder="1"/>
    <xf numFmtId="44" fontId="12" fillId="2" borderId="14" xfId="5" applyFont="1" applyFill="1" applyBorder="1"/>
    <xf numFmtId="3" fontId="10" fillId="2" borderId="14" xfId="0" applyNumberFormat="1" applyFont="1" applyFill="1" applyBorder="1"/>
    <xf numFmtId="37" fontId="12" fillId="2" borderId="13" xfId="7" applyNumberFormat="1" applyFont="1" applyFill="1" applyBorder="1"/>
    <xf numFmtId="38" fontId="10" fillId="0" borderId="0" xfId="0" applyNumberFormat="1" applyFont="1" applyFill="1" applyBorder="1"/>
    <xf numFmtId="170" fontId="18" fillId="0" borderId="17" xfId="0" applyNumberFormat="1" applyFont="1" applyFill="1" applyBorder="1"/>
    <xf numFmtId="170" fontId="18" fillId="0" borderId="0" xfId="0" applyNumberFormat="1" applyFont="1" applyFill="1" applyBorder="1"/>
    <xf numFmtId="42" fontId="10" fillId="2" borderId="3" xfId="1" applyNumberFormat="1" applyFont="1" applyFill="1" applyBorder="1"/>
    <xf numFmtId="42" fontId="18" fillId="2" borderId="3" xfId="0" applyNumberFormat="1" applyFont="1" applyFill="1" applyBorder="1"/>
    <xf numFmtId="166" fontId="10" fillId="0" borderId="0" xfId="0" applyNumberFormat="1" applyFont="1" applyFill="1" applyBorder="1" applyAlignment="1" applyProtection="1">
      <alignment horizontal="right"/>
    </xf>
    <xf numFmtId="166" fontId="18" fillId="0" borderId="17" xfId="0" applyNumberFormat="1" applyFont="1" applyFill="1" applyBorder="1" applyAlignment="1" applyProtection="1">
      <alignment horizontal="right"/>
    </xf>
    <xf numFmtId="166" fontId="10" fillId="2" borderId="3" xfId="0" applyNumberFormat="1" applyFont="1" applyFill="1" applyBorder="1" applyAlignment="1" applyProtection="1">
      <alignment horizontal="right"/>
    </xf>
    <xf numFmtId="166" fontId="18" fillId="2" borderId="18" xfId="0" applyNumberFormat="1" applyFont="1" applyFill="1" applyBorder="1" applyAlignment="1" applyProtection="1">
      <alignment horizontal="right"/>
    </xf>
    <xf numFmtId="9" fontId="23" fillId="0" borderId="0" xfId="2" applyFont="1" applyFill="1"/>
    <xf numFmtId="41" fontId="10" fillId="0" borderId="0" xfId="0" applyNumberFormat="1" applyFont="1" applyFill="1"/>
    <xf numFmtId="42" fontId="10" fillId="0" borderId="19" xfId="0" applyNumberFormat="1" applyFont="1" applyFill="1" applyBorder="1"/>
    <xf numFmtId="42" fontId="10" fillId="2" borderId="3" xfId="0" applyNumberFormat="1" applyFont="1" applyFill="1" applyBorder="1"/>
    <xf numFmtId="9" fontId="23" fillId="2" borderId="3" xfId="2" applyFont="1" applyFill="1" applyBorder="1"/>
    <xf numFmtId="41" fontId="10" fillId="2" borderId="3" xfId="0" applyNumberFormat="1" applyFont="1" applyFill="1" applyBorder="1"/>
    <xf numFmtId="42" fontId="10" fillId="2" borderId="20" xfId="0" applyNumberFormat="1" applyFont="1" applyFill="1" applyBorder="1"/>
    <xf numFmtId="9" fontId="23" fillId="2" borderId="4" xfId="2" applyFont="1" applyFill="1" applyBorder="1"/>
    <xf numFmtId="165" fontId="10" fillId="0" borderId="1" xfId="1" applyNumberFormat="1" applyFont="1" applyFill="1" applyBorder="1" applyAlignment="1">
      <alignment horizontal="right"/>
    </xf>
    <xf numFmtId="5" fontId="18" fillId="0" borderId="17" xfId="0" applyNumberFormat="1" applyFont="1" applyFill="1" applyBorder="1" applyAlignment="1">
      <alignment horizontal="right"/>
    </xf>
    <xf numFmtId="41" fontId="18" fillId="2" borderId="18" xfId="0" applyNumberFormat="1" applyFont="1" applyFill="1" applyBorder="1" applyAlignment="1">
      <alignment horizontal="right"/>
    </xf>
    <xf numFmtId="41" fontId="10" fillId="2" borderId="5" xfId="0" applyNumberFormat="1" applyFont="1" applyFill="1" applyBorder="1" applyAlignment="1">
      <alignment horizontal="right"/>
    </xf>
    <xf numFmtId="41" fontId="10" fillId="2" borderId="0" xfId="0" applyNumberFormat="1" applyFont="1" applyFill="1" applyBorder="1" applyAlignment="1">
      <alignment horizontal="right"/>
    </xf>
    <xf numFmtId="41" fontId="18" fillId="2" borderId="20" xfId="0" applyNumberFormat="1" applyFont="1" applyFill="1" applyBorder="1" applyAlignment="1">
      <alignment horizontal="right"/>
    </xf>
    <xf numFmtId="165" fontId="10" fillId="2" borderId="5" xfId="1" applyNumberFormat="1" applyFont="1" applyFill="1" applyBorder="1" applyAlignment="1">
      <alignment horizontal="right"/>
    </xf>
    <xf numFmtId="5" fontId="18" fillId="2" borderId="18" xfId="0" applyNumberFormat="1" applyFont="1" applyFill="1" applyBorder="1" applyAlignment="1">
      <alignment horizontal="right"/>
    </xf>
    <xf numFmtId="42" fontId="10" fillId="0" borderId="0" xfId="0" applyNumberFormat="1" applyFont="1" applyFill="1" applyAlignment="1">
      <alignment horizontal="right"/>
    </xf>
    <xf numFmtId="165" fontId="10" fillId="0" borderId="0" xfId="1" applyNumberFormat="1" applyFont="1" applyFill="1" applyAlignment="1">
      <alignment horizontal="right"/>
    </xf>
    <xf numFmtId="165" fontId="18" fillId="0" borderId="0" xfId="1" applyNumberFormat="1" applyFont="1" applyFill="1" applyAlignment="1">
      <alignment horizontal="right"/>
    </xf>
    <xf numFmtId="42" fontId="18" fillId="0" borderId="0" xfId="0" applyNumberFormat="1" applyFont="1" applyFill="1" applyBorder="1" applyAlignment="1">
      <alignment horizontal="right"/>
    </xf>
    <xf numFmtId="165" fontId="10" fillId="0" borderId="0" xfId="0" applyNumberFormat="1" applyFont="1" applyFill="1" applyAlignment="1">
      <alignment horizontal="right"/>
    </xf>
    <xf numFmtId="165" fontId="10" fillId="0" borderId="0" xfId="1" applyNumberFormat="1" applyFont="1" applyFill="1" applyBorder="1" applyAlignment="1">
      <alignment horizontal="right"/>
    </xf>
    <xf numFmtId="165" fontId="18" fillId="0" borderId="0" xfId="0" applyNumberFormat="1" applyFont="1" applyFill="1" applyAlignment="1">
      <alignment horizontal="right"/>
    </xf>
    <xf numFmtId="42" fontId="18" fillId="0" borderId="17" xfId="0" applyNumberFormat="1" applyFont="1" applyFill="1" applyBorder="1" applyAlignment="1">
      <alignment horizontal="right"/>
    </xf>
    <xf numFmtId="42" fontId="18" fillId="0" borderId="0" xfId="0" applyNumberFormat="1" applyFont="1" applyFill="1" applyAlignment="1">
      <alignment horizontal="right"/>
    </xf>
    <xf numFmtId="165" fontId="10" fillId="2" borderId="3" xfId="1" applyNumberFormat="1" applyFont="1" applyFill="1" applyBorder="1" applyAlignment="1">
      <alignment horizontal="right"/>
    </xf>
    <xf numFmtId="165" fontId="18" fillId="2" borderId="3" xfId="1" applyNumberFormat="1" applyFont="1" applyFill="1" applyBorder="1" applyAlignment="1">
      <alignment horizontal="right"/>
    </xf>
    <xf numFmtId="42" fontId="18" fillId="2" borderId="3" xfId="0" applyNumberFormat="1" applyFont="1" applyFill="1" applyBorder="1" applyAlignment="1">
      <alignment horizontal="right"/>
    </xf>
    <xf numFmtId="0" fontId="10" fillId="2" borderId="3" xfId="0" applyFont="1" applyFill="1" applyBorder="1" applyAlignment="1">
      <alignment horizontal="right"/>
    </xf>
    <xf numFmtId="42" fontId="18" fillId="2" borderId="18" xfId="0" applyNumberFormat="1" applyFont="1" applyFill="1" applyBorder="1" applyAlignment="1">
      <alignment horizontal="right"/>
    </xf>
    <xf numFmtId="9" fontId="10" fillId="0" borderId="0" xfId="2" applyFont="1" applyAlignment="1">
      <alignment horizontal="right"/>
    </xf>
    <xf numFmtId="42" fontId="18" fillId="0" borderId="0" xfId="0" applyNumberFormat="1" applyFont="1" applyAlignment="1">
      <alignment horizontal="right"/>
    </xf>
    <xf numFmtId="165" fontId="10" fillId="0" borderId="0" xfId="0" applyNumberFormat="1" applyFont="1" applyAlignment="1">
      <alignment horizontal="right"/>
    </xf>
    <xf numFmtId="42" fontId="18" fillId="0" borderId="17" xfId="0" applyNumberFormat="1" applyFont="1" applyBorder="1" applyAlignment="1">
      <alignment horizontal="right"/>
    </xf>
    <xf numFmtId="0" fontId="25" fillId="0" borderId="0" xfId="0" applyFont="1"/>
    <xf numFmtId="0" fontId="26" fillId="0" borderId="0" xfId="4" applyFont="1"/>
    <xf numFmtId="165" fontId="10" fillId="0" borderId="0" xfId="0" applyNumberFormat="1" applyFont="1" applyFill="1"/>
    <xf numFmtId="3" fontId="24" fillId="0" borderId="0" xfId="0" applyNumberFormat="1" applyFont="1"/>
    <xf numFmtId="42" fontId="18" fillId="2" borderId="18" xfId="1" applyNumberFormat="1" applyFont="1" applyFill="1" applyBorder="1"/>
    <xf numFmtId="42" fontId="18" fillId="2" borderId="18" xfId="0" applyNumberFormat="1" applyFont="1" applyFill="1" applyBorder="1"/>
    <xf numFmtId="164" fontId="19" fillId="2" borderId="3" xfId="2" applyNumberFormat="1" applyFont="1" applyFill="1" applyBorder="1"/>
    <xf numFmtId="165" fontId="10" fillId="2" borderId="5" xfId="1" applyNumberFormat="1" applyFont="1" applyFill="1" applyBorder="1"/>
    <xf numFmtId="0" fontId="12" fillId="0" borderId="0" xfId="3" applyFont="1" applyFill="1" applyAlignment="1">
      <alignment horizontal="left" indent="2"/>
    </xf>
    <xf numFmtId="0" fontId="18" fillId="0" borderId="0" xfId="0" applyFont="1" applyAlignment="1">
      <alignment horizontal="right"/>
    </xf>
    <xf numFmtId="0" fontId="13" fillId="0" borderId="0" xfId="10" applyFont="1" applyFill="1" applyAlignment="1">
      <alignment horizontal="right"/>
    </xf>
    <xf numFmtId="166" fontId="10" fillId="0" borderId="0" xfId="0" applyNumberFormat="1" applyFont="1"/>
    <xf numFmtId="170" fontId="18" fillId="0" borderId="21" xfId="0" applyNumberFormat="1" applyFont="1" applyFill="1" applyBorder="1"/>
    <xf numFmtId="9" fontId="23" fillId="2" borderId="3" xfId="2" applyFont="1" applyFill="1" applyBorder="1" applyAlignment="1" applyProtection="1">
      <alignment horizontal="right"/>
    </xf>
    <xf numFmtId="9" fontId="23" fillId="2" borderId="4" xfId="2" applyFont="1" applyFill="1" applyBorder="1" applyAlignment="1">
      <alignment horizontal="right"/>
    </xf>
    <xf numFmtId="9" fontId="10" fillId="0" borderId="0" xfId="2" applyFont="1" applyFill="1" applyAlignment="1">
      <alignment horizontal="right"/>
    </xf>
    <xf numFmtId="41" fontId="10" fillId="2" borderId="4" xfId="0" applyNumberFormat="1" applyFont="1" applyFill="1" applyBorder="1" applyAlignment="1">
      <alignment horizontal="right"/>
    </xf>
    <xf numFmtId="41" fontId="10" fillId="0" borderId="0" xfId="0" applyNumberFormat="1" applyFont="1"/>
    <xf numFmtId="0" fontId="11" fillId="0" borderId="11" xfId="0" applyFont="1" applyFill="1" applyBorder="1" applyAlignment="1" applyProtection="1">
      <alignment horizontal="left"/>
      <protection locked="0"/>
    </xf>
    <xf numFmtId="0" fontId="11" fillId="0" borderId="10" xfId="0" applyFont="1" applyFill="1" applyBorder="1" applyAlignment="1" applyProtection="1">
      <alignment horizontal="left"/>
      <protection locked="0"/>
    </xf>
    <xf numFmtId="0" fontId="12" fillId="0" borderId="9"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9"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0" fillId="0" borderId="0" xfId="0" applyFont="1" applyAlignment="1">
      <alignment horizontal="left" vertical="center" wrapText="1"/>
    </xf>
  </cellXfs>
  <cellStyles count="26">
    <cellStyle name="Comma" xfId="1" builtinId="3"/>
    <cellStyle name="Comma 10" xfId="25" xr:uid="{9B7A8E16-23CA-4CC8-AD8F-33AED56C5134}"/>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42F846"/>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codeName="Sheet1">
    <tabColor rgb="FF002060"/>
    <pageSetUpPr fitToPage="1"/>
  </sheetPr>
  <dimension ref="B2:E21"/>
  <sheetViews>
    <sheetView showGridLines="0" tabSelected="1" zoomScaleNormal="100" zoomScaleSheetLayoutView="80" workbookViewId="0">
      <selection activeCell="C28" sqref="C28"/>
    </sheetView>
  </sheetViews>
  <sheetFormatPr defaultColWidth="8.85546875" defaultRowHeight="12.75"/>
  <cols>
    <col min="1" max="1" width="5.5703125" style="1" customWidth="1"/>
    <col min="2" max="2" width="41.85546875" style="1" customWidth="1"/>
    <col min="3" max="3" width="45.85546875" style="1" customWidth="1"/>
    <col min="4" max="4" width="34.140625" style="1" customWidth="1"/>
    <col min="5" max="16384" width="8.85546875" style="1"/>
  </cols>
  <sheetData>
    <row r="2" spans="2:5" ht="13.5" thickBot="1"/>
    <row r="3" spans="2:5" ht="18">
      <c r="B3" s="204" t="s">
        <v>179</v>
      </c>
      <c r="C3" s="205"/>
      <c r="E3" s="4"/>
    </row>
    <row r="4" spans="2:5">
      <c r="B4" s="206"/>
      <c r="C4" s="207"/>
    </row>
    <row r="5" spans="2:5">
      <c r="B5" s="208" t="s">
        <v>75</v>
      </c>
      <c r="C5" s="209"/>
      <c r="E5" s="4"/>
    </row>
    <row r="6" spans="2:5">
      <c r="B6" s="208"/>
      <c r="C6" s="209"/>
    </row>
    <row r="7" spans="2:5">
      <c r="B7" s="208"/>
      <c r="C7" s="209"/>
    </row>
    <row r="8" spans="2:5">
      <c r="B8" s="208"/>
      <c r="C8" s="209"/>
    </row>
    <row r="9" spans="2:5" ht="13.5" thickBot="1">
      <c r="B9" s="210"/>
      <c r="C9" s="211"/>
    </row>
    <row r="11" spans="2:5">
      <c r="B11" s="2" t="s">
        <v>23</v>
      </c>
    </row>
    <row r="12" spans="2:5">
      <c r="B12" s="117" t="s">
        <v>153</v>
      </c>
    </row>
    <row r="13" spans="2:5">
      <c r="B13" s="118" t="s">
        <v>151</v>
      </c>
    </row>
    <row r="14" spans="2:5">
      <c r="B14" s="119" t="s">
        <v>61</v>
      </c>
    </row>
    <row r="15" spans="2:5">
      <c r="B15" s="117" t="s">
        <v>25</v>
      </c>
    </row>
    <row r="16" spans="2:5">
      <c r="B16" s="117" t="s">
        <v>18</v>
      </c>
    </row>
    <row r="17" spans="2:4">
      <c r="B17" s="117" t="s">
        <v>15</v>
      </c>
    </row>
    <row r="21" spans="2:4" ht="284.45" customHeight="1">
      <c r="B21" s="212" t="s">
        <v>155</v>
      </c>
      <c r="C21" s="212"/>
      <c r="D21" s="212"/>
    </row>
  </sheetData>
  <mergeCells count="4">
    <mergeCell ref="B3:C3"/>
    <mergeCell ref="B4:C4"/>
    <mergeCell ref="B5:C9"/>
    <mergeCell ref="B21:D21"/>
  </mergeCells>
  <hyperlinks>
    <hyperlink ref="B17" location="BS!A1" display="Balance Sheet" xr:uid="{E43ED53C-283C-4BAF-A333-250302B8F300}"/>
    <hyperlink ref="B16"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Detail'!A1" display="Revenue Detail" xr:uid="{BA874472-911D-44DF-B29F-6F7988F97F20}"/>
    <hyperlink ref="B13" location="'GAAP to Non-GAAP OpEx '!A1" display="GAAP to Non-GAAP Operating Expense Recon" xr:uid="{D947A143-0C1F-46D6-AD68-4E6D0BDC3BA9}"/>
  </hyperlinks>
  <pageMargins left="0.25" right="0.25" top="0.5" bottom="0.5" header="0.3" footer="0.55000000000000004"/>
  <pageSetup orientation="landscape" r:id="rId1"/>
  <headerFoot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codeName="Sheet2">
    <tabColor theme="4" tint="0.79998168889431442"/>
    <pageSetUpPr fitToPage="1"/>
  </sheetPr>
  <dimension ref="B1:P37"/>
  <sheetViews>
    <sheetView showGridLines="0" zoomScale="130" zoomScaleNormal="130" zoomScaleSheetLayoutView="115" workbookViewId="0">
      <selection activeCell="B41" sqref="B41"/>
    </sheetView>
  </sheetViews>
  <sheetFormatPr defaultColWidth="11.42578125" defaultRowHeight="12.75"/>
  <cols>
    <col min="1" max="1" width="8.5703125" style="1" customWidth="1"/>
    <col min="2" max="2" width="74.85546875" style="1" customWidth="1"/>
    <col min="3" max="14" width="11.42578125" style="1" customWidth="1"/>
    <col min="15" max="16384" width="11.42578125" style="1"/>
  </cols>
  <sheetData>
    <row r="1" spans="2:16" ht="15" customHeight="1">
      <c r="B1" s="3"/>
      <c r="I1" s="4"/>
      <c r="J1" s="4"/>
      <c r="K1" s="4"/>
      <c r="L1" s="4"/>
    </row>
    <row r="2" spans="2:16" ht="15" customHeight="1">
      <c r="B2" s="3"/>
      <c r="I2" s="4"/>
      <c r="J2" s="4"/>
      <c r="K2" s="4"/>
      <c r="L2" s="4"/>
    </row>
    <row r="3" spans="2:16" ht="15" customHeight="1">
      <c r="B3" s="3"/>
      <c r="I3" s="4"/>
      <c r="J3" s="4"/>
      <c r="K3" s="4"/>
      <c r="L3" s="4"/>
    </row>
    <row r="4" spans="2:16" ht="15" customHeight="1">
      <c r="B4" s="3"/>
      <c r="I4" s="4"/>
      <c r="J4" s="4"/>
      <c r="K4" s="4"/>
      <c r="L4" s="4"/>
    </row>
    <row r="5" spans="2:16" s="6" customFormat="1" ht="15" customHeight="1">
      <c r="B5" s="61" t="s">
        <v>9</v>
      </c>
      <c r="C5" s="61"/>
      <c r="D5" s="61"/>
      <c r="E5" s="61"/>
      <c r="F5" s="61"/>
      <c r="G5" s="61"/>
      <c r="I5" s="7"/>
      <c r="J5" s="7"/>
      <c r="K5" s="7"/>
      <c r="L5" s="7"/>
    </row>
    <row r="6" spans="2:16" s="6" customFormat="1" ht="15" customHeight="1">
      <c r="B6" s="8" t="s">
        <v>24</v>
      </c>
      <c r="C6" s="9"/>
      <c r="D6" s="9"/>
      <c r="E6" s="9"/>
      <c r="F6" s="9"/>
      <c r="G6" s="9"/>
      <c r="H6" s="9"/>
      <c r="I6" s="10"/>
      <c r="J6" s="7"/>
      <c r="K6" s="7"/>
      <c r="L6" s="10"/>
      <c r="M6" s="9"/>
      <c r="N6" s="9"/>
      <c r="O6" s="9"/>
    </row>
    <row r="7" spans="2:16" ht="15" customHeight="1">
      <c r="B7" s="4" t="s">
        <v>27</v>
      </c>
      <c r="I7" s="4"/>
      <c r="J7" s="58"/>
      <c r="K7" s="58"/>
      <c r="L7" s="4"/>
      <c r="M7" s="4"/>
      <c r="N7" s="4"/>
      <c r="O7" s="4"/>
    </row>
    <row r="8" spans="2:16">
      <c r="B8" s="11"/>
      <c r="C8" s="12" t="s">
        <v>160</v>
      </c>
      <c r="D8" s="12" t="s">
        <v>161</v>
      </c>
      <c r="E8" s="12" t="s">
        <v>162</v>
      </c>
      <c r="F8" s="12" t="s">
        <v>163</v>
      </c>
      <c r="G8" s="86" t="s">
        <v>164</v>
      </c>
      <c r="H8" s="12" t="s">
        <v>38</v>
      </c>
      <c r="I8" s="12" t="s">
        <v>39</v>
      </c>
      <c r="J8" s="12" t="s">
        <v>41</v>
      </c>
      <c r="K8" s="12" t="s">
        <v>44</v>
      </c>
      <c r="L8" s="86" t="s">
        <v>43</v>
      </c>
      <c r="M8" s="12" t="s">
        <v>45</v>
      </c>
      <c r="N8" s="12" t="s">
        <v>156</v>
      </c>
      <c r="O8" s="12" t="s">
        <v>165</v>
      </c>
    </row>
    <row r="9" spans="2:16">
      <c r="B9" s="33" t="s">
        <v>62</v>
      </c>
      <c r="C9" s="120">
        <v>51219</v>
      </c>
      <c r="D9" s="120">
        <v>53020</v>
      </c>
      <c r="E9" s="120">
        <v>61037</v>
      </c>
      <c r="F9" s="120">
        <v>78641</v>
      </c>
      <c r="G9" s="132">
        <f t="shared" ref="G9:G14" si="0">F9+E9+D9+C9</f>
        <v>243917</v>
      </c>
      <c r="H9" s="120">
        <v>67586</v>
      </c>
      <c r="I9" s="120">
        <v>76524</v>
      </c>
      <c r="J9" s="120">
        <v>83098</v>
      </c>
      <c r="K9" s="120">
        <v>105533</v>
      </c>
      <c r="L9" s="132">
        <f t="shared" ref="L9:L14" si="1">K9+J9+I9+H9</f>
        <v>332741</v>
      </c>
      <c r="M9" s="120">
        <v>96723</v>
      </c>
      <c r="N9" s="120">
        <v>109805</v>
      </c>
      <c r="O9" s="120">
        <v>112254</v>
      </c>
      <c r="P9" s="39"/>
    </row>
    <row r="10" spans="2:16" s="6" customFormat="1">
      <c r="B10" s="65" t="s">
        <v>63</v>
      </c>
      <c r="C10" s="121">
        <v>7310</v>
      </c>
      <c r="D10" s="121">
        <v>7655</v>
      </c>
      <c r="E10" s="121">
        <v>8998</v>
      </c>
      <c r="F10" s="121">
        <v>11787</v>
      </c>
      <c r="G10" s="133">
        <f t="shared" si="0"/>
        <v>35750</v>
      </c>
      <c r="H10" s="121">
        <v>10203</v>
      </c>
      <c r="I10" s="121">
        <v>12291</v>
      </c>
      <c r="J10" s="121">
        <v>13435</v>
      </c>
      <c r="K10" s="121">
        <v>18453</v>
      </c>
      <c r="L10" s="133">
        <f t="shared" si="1"/>
        <v>54382</v>
      </c>
      <c r="M10" s="121">
        <v>16877</v>
      </c>
      <c r="N10" s="121">
        <v>18836</v>
      </c>
      <c r="O10" s="121">
        <v>19323</v>
      </c>
    </row>
    <row r="11" spans="2:16" s="6" customFormat="1">
      <c r="B11" s="65" t="s">
        <v>64</v>
      </c>
      <c r="C11" s="122">
        <v>10331</v>
      </c>
      <c r="D11" s="122">
        <v>10906</v>
      </c>
      <c r="E11" s="122">
        <v>13087</v>
      </c>
      <c r="F11" s="122">
        <v>12680</v>
      </c>
      <c r="G11" s="133">
        <f t="shared" si="0"/>
        <v>47004</v>
      </c>
      <c r="H11" s="122">
        <v>14179</v>
      </c>
      <c r="I11" s="122">
        <v>15120</v>
      </c>
      <c r="J11" s="122">
        <v>16359</v>
      </c>
      <c r="K11" s="122">
        <v>17040</v>
      </c>
      <c r="L11" s="133">
        <f t="shared" si="1"/>
        <v>62698</v>
      </c>
      <c r="M11" s="122">
        <v>21588</v>
      </c>
      <c r="N11" s="122">
        <v>23222</v>
      </c>
      <c r="O11" s="122">
        <v>23932</v>
      </c>
    </row>
    <row r="12" spans="2:16">
      <c r="B12" s="33" t="s">
        <v>65</v>
      </c>
      <c r="C12" s="122">
        <v>12319</v>
      </c>
      <c r="D12" s="122">
        <v>12833</v>
      </c>
      <c r="E12" s="122">
        <v>16728</v>
      </c>
      <c r="F12" s="122">
        <v>20277</v>
      </c>
      <c r="G12" s="133">
        <f t="shared" si="0"/>
        <v>62157</v>
      </c>
      <c r="H12" s="122">
        <v>15534</v>
      </c>
      <c r="I12" s="122">
        <v>19580</v>
      </c>
      <c r="J12" s="122">
        <v>19539</v>
      </c>
      <c r="K12" s="122">
        <v>22659</v>
      </c>
      <c r="L12" s="133">
        <f t="shared" si="1"/>
        <v>77312</v>
      </c>
      <c r="M12" s="122">
        <v>26684</v>
      </c>
      <c r="N12" s="122">
        <v>24733</v>
      </c>
      <c r="O12" s="122">
        <v>27118</v>
      </c>
    </row>
    <row r="13" spans="2:16">
      <c r="B13" s="33" t="s">
        <v>66</v>
      </c>
      <c r="C13" s="122">
        <v>10696</v>
      </c>
      <c r="D13" s="122">
        <v>8262</v>
      </c>
      <c r="E13" s="122">
        <v>10369</v>
      </c>
      <c r="F13" s="122">
        <v>23729</v>
      </c>
      <c r="G13" s="133">
        <f t="shared" si="0"/>
        <v>53056</v>
      </c>
      <c r="H13" s="122">
        <v>11835</v>
      </c>
      <c r="I13" s="122">
        <v>32017</v>
      </c>
      <c r="J13" s="122">
        <v>14465</v>
      </c>
      <c r="K13" s="122">
        <v>23063</v>
      </c>
      <c r="L13" s="133">
        <f t="shared" si="1"/>
        <v>81380</v>
      </c>
      <c r="M13" s="122">
        <v>19675</v>
      </c>
      <c r="N13" s="122">
        <v>21529</v>
      </c>
      <c r="O13" s="122">
        <v>19395</v>
      </c>
    </row>
    <row r="14" spans="2:16">
      <c r="B14" s="64" t="s">
        <v>1</v>
      </c>
      <c r="C14" s="123">
        <v>5934</v>
      </c>
      <c r="D14" s="123">
        <v>6146</v>
      </c>
      <c r="E14" s="123">
        <v>6087</v>
      </c>
      <c r="F14" s="123">
        <v>6428</v>
      </c>
      <c r="G14" s="134">
        <f t="shared" si="0"/>
        <v>24595</v>
      </c>
      <c r="H14" s="123">
        <v>7057</v>
      </c>
      <c r="I14" s="124">
        <v>7440</v>
      </c>
      <c r="J14" s="124">
        <v>7492</v>
      </c>
      <c r="K14" s="124">
        <v>8296</v>
      </c>
      <c r="L14" s="134">
        <f t="shared" si="1"/>
        <v>30285</v>
      </c>
      <c r="M14" s="125">
        <v>9040</v>
      </c>
      <c r="N14" s="125">
        <v>8317</v>
      </c>
      <c r="O14" s="125">
        <v>8089</v>
      </c>
    </row>
    <row r="15" spans="2:16">
      <c r="B15" s="87" t="s">
        <v>40</v>
      </c>
      <c r="C15" s="122">
        <f t="shared" ref="C15:F15" si="2">C9-SUM(C10:C14)</f>
        <v>4629</v>
      </c>
      <c r="D15" s="122">
        <f t="shared" si="2"/>
        <v>7218</v>
      </c>
      <c r="E15" s="122">
        <f t="shared" si="2"/>
        <v>5768</v>
      </c>
      <c r="F15" s="122">
        <f t="shared" si="2"/>
        <v>3740</v>
      </c>
      <c r="G15" s="133">
        <f>G9-SUM(G10:G14)</f>
        <v>21355</v>
      </c>
      <c r="H15" s="122">
        <f t="shared" ref="H15:N15" si="3">H9-SUM(H10:H14)</f>
        <v>8778</v>
      </c>
      <c r="I15" s="126">
        <f t="shared" si="3"/>
        <v>-9924</v>
      </c>
      <c r="J15" s="122">
        <f t="shared" si="3"/>
        <v>11808</v>
      </c>
      <c r="K15" s="122">
        <f t="shared" si="3"/>
        <v>16022</v>
      </c>
      <c r="L15" s="133">
        <f>L9-SUM(L10:L14)</f>
        <v>26684</v>
      </c>
      <c r="M15" s="122">
        <f t="shared" si="3"/>
        <v>2859</v>
      </c>
      <c r="N15" s="122">
        <f t="shared" si="3"/>
        <v>13168</v>
      </c>
      <c r="O15" s="122">
        <f>O9-SUM(O10:O14)</f>
        <v>14397</v>
      </c>
    </row>
    <row r="16" spans="2:16">
      <c r="B16" s="15" t="s">
        <v>68</v>
      </c>
      <c r="C16" s="127">
        <v>1164</v>
      </c>
      <c r="D16" s="127">
        <v>936</v>
      </c>
      <c r="E16" s="127">
        <v>858</v>
      </c>
      <c r="F16" s="127">
        <v>1973</v>
      </c>
      <c r="G16" s="135">
        <f>F16+E16+D16+C16</f>
        <v>4931</v>
      </c>
      <c r="H16" s="127">
        <v>390</v>
      </c>
      <c r="I16" s="127">
        <v>297</v>
      </c>
      <c r="J16" s="127">
        <v>249</v>
      </c>
      <c r="K16" s="127">
        <v>236</v>
      </c>
      <c r="L16" s="135">
        <f>K16+J16+I16+H16</f>
        <v>1172</v>
      </c>
      <c r="M16" s="127">
        <v>232</v>
      </c>
      <c r="N16" s="127">
        <v>223</v>
      </c>
      <c r="O16" s="127">
        <v>226</v>
      </c>
    </row>
    <row r="17" spans="2:15">
      <c r="B17" s="66" t="s">
        <v>69</v>
      </c>
      <c r="C17" s="124">
        <v>-320</v>
      </c>
      <c r="D17" s="124">
        <v>198</v>
      </c>
      <c r="E17" s="124">
        <v>481</v>
      </c>
      <c r="F17" s="124">
        <v>-1244</v>
      </c>
      <c r="G17" s="136">
        <f>F17+E17+D17+C17</f>
        <v>-885</v>
      </c>
      <c r="H17" s="124">
        <v>-49</v>
      </c>
      <c r="I17" s="124">
        <v>49</v>
      </c>
      <c r="J17" s="124">
        <v>365</v>
      </c>
      <c r="K17" s="124">
        <v>-674</v>
      </c>
      <c r="L17" s="136">
        <f>K17+J17+I17+H17</f>
        <v>-309</v>
      </c>
      <c r="M17" s="124">
        <v>46</v>
      </c>
      <c r="N17" s="124">
        <v>145</v>
      </c>
      <c r="O17" s="124">
        <v>231</v>
      </c>
    </row>
    <row r="18" spans="2:15">
      <c r="B18" s="87" t="s">
        <v>67</v>
      </c>
      <c r="C18" s="128">
        <f t="shared" ref="C18:F18" si="4">C15-C16-C17</f>
        <v>3785</v>
      </c>
      <c r="D18" s="128">
        <f t="shared" si="4"/>
        <v>6084</v>
      </c>
      <c r="E18" s="128">
        <f t="shared" si="4"/>
        <v>4429</v>
      </c>
      <c r="F18" s="128">
        <f t="shared" si="4"/>
        <v>3011</v>
      </c>
      <c r="G18" s="137">
        <f>G15-G16-G17</f>
        <v>17309</v>
      </c>
      <c r="H18" s="128">
        <f t="shared" ref="H18:N18" si="5">H15-H16-H17</f>
        <v>8437</v>
      </c>
      <c r="I18" s="126">
        <f t="shared" si="5"/>
        <v>-10270</v>
      </c>
      <c r="J18" s="128">
        <f t="shared" si="5"/>
        <v>11194</v>
      </c>
      <c r="K18" s="128">
        <f t="shared" si="5"/>
        <v>16460</v>
      </c>
      <c r="L18" s="137">
        <f>L15-L16-L17</f>
        <v>25821</v>
      </c>
      <c r="M18" s="128">
        <f t="shared" si="5"/>
        <v>2581</v>
      </c>
      <c r="N18" s="128">
        <f t="shared" si="5"/>
        <v>12800</v>
      </c>
      <c r="O18" s="128">
        <f t="shared" ref="O18" si="6">O15-O16-O17</f>
        <v>13940</v>
      </c>
    </row>
    <row r="19" spans="2:15">
      <c r="B19" s="66" t="s">
        <v>71</v>
      </c>
      <c r="C19" s="125">
        <v>1345</v>
      </c>
      <c r="D19" s="125">
        <v>2006</v>
      </c>
      <c r="E19" s="125">
        <v>-1376</v>
      </c>
      <c r="F19" s="125">
        <v>-5119</v>
      </c>
      <c r="G19" s="138">
        <f>F19+E19+D19+C19</f>
        <v>-3144</v>
      </c>
      <c r="H19" s="125">
        <v>2793</v>
      </c>
      <c r="I19" s="124">
        <v>2298</v>
      </c>
      <c r="J19" s="124">
        <v>3270</v>
      </c>
      <c r="K19" s="124">
        <v>-11848</v>
      </c>
      <c r="L19" s="138">
        <f>K19+J19+I19+H19</f>
        <v>-3487</v>
      </c>
      <c r="M19" s="125">
        <v>-1998</v>
      </c>
      <c r="N19" s="125">
        <v>2510</v>
      </c>
      <c r="O19" s="125">
        <v>3609</v>
      </c>
    </row>
    <row r="20" spans="2:15">
      <c r="B20" s="88" t="s">
        <v>70</v>
      </c>
      <c r="C20" s="129">
        <f t="shared" ref="C20:F20" si="7">C18-C19</f>
        <v>2440</v>
      </c>
      <c r="D20" s="129">
        <f t="shared" si="7"/>
        <v>4078</v>
      </c>
      <c r="E20" s="129">
        <f t="shared" si="7"/>
        <v>5805</v>
      </c>
      <c r="F20" s="129">
        <f t="shared" si="7"/>
        <v>8130</v>
      </c>
      <c r="G20" s="139">
        <f>G18-G19</f>
        <v>20453</v>
      </c>
      <c r="H20" s="129">
        <f t="shared" ref="H20:N20" si="8">H18-H19</f>
        <v>5644</v>
      </c>
      <c r="I20" s="126">
        <f t="shared" si="8"/>
        <v>-12568</v>
      </c>
      <c r="J20" s="129">
        <f t="shared" si="8"/>
        <v>7924</v>
      </c>
      <c r="K20" s="129">
        <f t="shared" si="8"/>
        <v>28308</v>
      </c>
      <c r="L20" s="139">
        <f>L18-L19</f>
        <v>29308</v>
      </c>
      <c r="M20" s="129">
        <f t="shared" si="8"/>
        <v>4579</v>
      </c>
      <c r="N20" s="129">
        <f t="shared" si="8"/>
        <v>10290</v>
      </c>
      <c r="O20" s="129">
        <f>O18-O19</f>
        <v>10331</v>
      </c>
    </row>
    <row r="21" spans="2:15">
      <c r="B21" s="13"/>
      <c r="C21" s="14"/>
      <c r="D21" s="14"/>
      <c r="E21" s="14"/>
      <c r="F21" s="14"/>
      <c r="G21" s="89"/>
      <c r="H21" s="14"/>
      <c r="I21" s="14"/>
      <c r="J21" s="14"/>
      <c r="K21" s="14"/>
      <c r="L21" s="89"/>
      <c r="M21" s="14"/>
      <c r="N21" s="14"/>
      <c r="O21" s="14"/>
    </row>
    <row r="22" spans="2:15">
      <c r="B22" s="15" t="s">
        <v>3</v>
      </c>
      <c r="C22" s="14"/>
      <c r="D22" s="14"/>
      <c r="E22" s="14"/>
      <c r="F22" s="14"/>
      <c r="G22" s="89"/>
      <c r="H22" s="14"/>
      <c r="I22" s="14"/>
      <c r="J22" s="14"/>
      <c r="K22" s="14"/>
      <c r="L22" s="89"/>
      <c r="M22" s="14"/>
      <c r="N22" s="14"/>
      <c r="O22" s="14"/>
    </row>
    <row r="23" spans="2:15">
      <c r="B23" s="67" t="s">
        <v>72</v>
      </c>
      <c r="C23" s="130">
        <f t="shared" ref="C23:G23" si="9">C20/C26</f>
        <v>1.7460874045555706E-2</v>
      </c>
      <c r="D23" s="130">
        <f t="shared" si="9"/>
        <v>2.9179427001345203E-2</v>
      </c>
      <c r="E23" s="130">
        <f t="shared" si="9"/>
        <v>4.1511430839310359E-2</v>
      </c>
      <c r="F23" s="130">
        <f t="shared" si="9"/>
        <v>6.1161084740962338E-2</v>
      </c>
      <c r="G23" s="140">
        <f t="shared" si="9"/>
        <v>0.14813285821890029</v>
      </c>
      <c r="H23" s="130">
        <f t="shared" ref="H23:M23" si="10">H20/H26</f>
        <v>4.5111580024298228E-2</v>
      </c>
      <c r="I23" s="130">
        <f t="shared" si="10"/>
        <v>-8.4012941522500606E-2</v>
      </c>
      <c r="J23" s="130">
        <f t="shared" si="10"/>
        <v>5.0137619032554016E-2</v>
      </c>
      <c r="K23" s="130">
        <f t="shared" si="10"/>
        <v>0.17694601233896526</v>
      </c>
      <c r="L23" s="140">
        <f t="shared" si="10"/>
        <v>0.19761444012163792</v>
      </c>
      <c r="M23" s="130">
        <f t="shared" si="10"/>
        <v>2.8159053452389737E-2</v>
      </c>
      <c r="N23" s="130">
        <f>N20/N26</f>
        <v>6.2893466169549536E-2</v>
      </c>
      <c r="O23" s="130">
        <f>O20/O26</f>
        <v>6.2880028241538197E-2</v>
      </c>
    </row>
    <row r="24" spans="2:15">
      <c r="B24" s="67" t="s">
        <v>73</v>
      </c>
      <c r="C24" s="130">
        <f t="shared" ref="C24:G24" si="11">C20/C27</f>
        <v>1.6572371682978679E-2</v>
      </c>
      <c r="D24" s="130">
        <f>D20/D27</f>
        <v>2.7828389324489392E-2</v>
      </c>
      <c r="E24" s="130">
        <f t="shared" si="11"/>
        <v>3.9609973115711614E-2</v>
      </c>
      <c r="F24" s="130">
        <f t="shared" si="11"/>
        <v>5.824919888544134E-2</v>
      </c>
      <c r="G24" s="140">
        <f t="shared" si="11"/>
        <v>0.14062553715201145</v>
      </c>
      <c r="H24" s="130">
        <f t="shared" ref="H24:M24" si="12">H20/H27</f>
        <v>4.2252466723562261E-2</v>
      </c>
      <c r="I24" s="130">
        <f t="shared" si="12"/>
        <v>-8.4012941522500606E-2</v>
      </c>
      <c r="J24" s="130">
        <f t="shared" si="12"/>
        <v>4.7436319554611035E-2</v>
      </c>
      <c r="K24" s="130">
        <f t="shared" si="12"/>
        <v>0.16601277292000211</v>
      </c>
      <c r="L24" s="140">
        <f t="shared" si="12"/>
        <v>0.18287325912244795</v>
      </c>
      <c r="M24" s="130">
        <f t="shared" si="12"/>
        <v>2.6865916838282319E-2</v>
      </c>
      <c r="N24" s="130">
        <f t="shared" ref="N24" si="13">N20/N27</f>
        <v>6.0450115436809365E-2</v>
      </c>
      <c r="O24" s="130">
        <f t="shared" ref="O24" si="14">O20/O27</f>
        <v>6.0459046325990778E-2</v>
      </c>
    </row>
    <row r="25" spans="2:15">
      <c r="B25" s="15" t="s">
        <v>74</v>
      </c>
      <c r="C25" s="7"/>
      <c r="D25" s="7"/>
      <c r="E25" s="7"/>
      <c r="F25" s="7"/>
      <c r="G25" s="110"/>
      <c r="H25" s="7"/>
      <c r="I25" s="7"/>
      <c r="J25" s="7"/>
      <c r="K25" s="7"/>
      <c r="L25" s="110"/>
      <c r="M25" s="7"/>
      <c r="N25" s="7"/>
      <c r="O25" s="7"/>
    </row>
    <row r="26" spans="2:15">
      <c r="B26" s="67" t="s">
        <v>72</v>
      </c>
      <c r="C26" s="131">
        <v>139741</v>
      </c>
      <c r="D26" s="131">
        <v>139756</v>
      </c>
      <c r="E26" s="131">
        <v>139841</v>
      </c>
      <c r="F26" s="131">
        <v>132927.66200000001</v>
      </c>
      <c r="G26" s="141">
        <v>138072</v>
      </c>
      <c r="H26" s="131">
        <v>125112</v>
      </c>
      <c r="I26" s="131">
        <v>149596</v>
      </c>
      <c r="J26" s="131">
        <v>158045</v>
      </c>
      <c r="K26" s="131">
        <v>159981</v>
      </c>
      <c r="L26" s="141">
        <v>148309</v>
      </c>
      <c r="M26" s="131">
        <v>162612</v>
      </c>
      <c r="N26" s="131">
        <v>163610</v>
      </c>
      <c r="O26" s="131">
        <v>164297</v>
      </c>
    </row>
    <row r="27" spans="2:15">
      <c r="B27" s="67" t="s">
        <v>73</v>
      </c>
      <c r="C27" s="131">
        <v>147233</v>
      </c>
      <c r="D27" s="131">
        <v>146541</v>
      </c>
      <c r="E27" s="131">
        <v>146554</v>
      </c>
      <c r="F27" s="131">
        <v>139572.73500000002</v>
      </c>
      <c r="G27" s="141">
        <v>145443</v>
      </c>
      <c r="H27" s="131">
        <v>133578</v>
      </c>
      <c r="I27" s="131">
        <v>149596</v>
      </c>
      <c r="J27" s="131">
        <v>167045</v>
      </c>
      <c r="K27" s="131">
        <v>170517</v>
      </c>
      <c r="L27" s="141">
        <v>160264</v>
      </c>
      <c r="M27" s="131">
        <v>170439</v>
      </c>
      <c r="N27" s="131">
        <v>170223</v>
      </c>
      <c r="O27" s="131">
        <v>170876</v>
      </c>
    </row>
    <row r="28" spans="2:15">
      <c r="B28" s="4"/>
      <c r="C28" s="4"/>
      <c r="D28" s="4"/>
      <c r="E28" s="4"/>
      <c r="F28" s="4"/>
      <c r="G28" s="110"/>
      <c r="H28" s="4"/>
      <c r="I28" s="4"/>
      <c r="J28" s="4"/>
      <c r="K28" s="4"/>
      <c r="L28" s="110"/>
      <c r="M28" s="4"/>
      <c r="N28" s="4"/>
      <c r="O28" s="4"/>
    </row>
    <row r="29" spans="2:15">
      <c r="B29" s="4" t="s">
        <v>122</v>
      </c>
      <c r="C29" s="4"/>
      <c r="D29" s="4"/>
      <c r="E29" s="4"/>
      <c r="F29" s="4"/>
      <c r="G29" s="110"/>
      <c r="H29" s="4"/>
      <c r="I29" s="4"/>
      <c r="J29" s="4"/>
      <c r="K29" s="4"/>
      <c r="L29" s="110"/>
      <c r="M29" s="4"/>
      <c r="N29" s="4"/>
      <c r="O29" s="4"/>
    </row>
    <row r="30" spans="2:15">
      <c r="B30" s="66" t="s">
        <v>124</v>
      </c>
      <c r="C30" s="125">
        <v>-153</v>
      </c>
      <c r="D30" s="125">
        <v>231</v>
      </c>
      <c r="E30" s="125">
        <v>410</v>
      </c>
      <c r="F30" s="125">
        <v>590</v>
      </c>
      <c r="G30" s="138">
        <f>F30+E30+D30+C30</f>
        <v>1078</v>
      </c>
      <c r="H30" s="125">
        <v>-799</v>
      </c>
      <c r="I30" s="124">
        <v>355</v>
      </c>
      <c r="J30" s="124">
        <v>303</v>
      </c>
      <c r="K30" s="124">
        <v>-1641</v>
      </c>
      <c r="L30" s="138">
        <f>K30+J30+I30+H30</f>
        <v>-1782</v>
      </c>
      <c r="M30" s="125">
        <v>-1570</v>
      </c>
      <c r="N30" s="125">
        <v>-5634</v>
      </c>
      <c r="O30" s="125">
        <v>-4630</v>
      </c>
    </row>
    <row r="31" spans="2:15">
      <c r="B31" s="88" t="s">
        <v>123</v>
      </c>
      <c r="C31" s="129">
        <f t="shared" ref="C31:E31" si="15">C20+C30</f>
        <v>2287</v>
      </c>
      <c r="D31" s="129">
        <f t="shared" si="15"/>
        <v>4309</v>
      </c>
      <c r="E31" s="129">
        <f t="shared" si="15"/>
        <v>6215</v>
      </c>
      <c r="F31" s="129">
        <f>F20+F30</f>
        <v>8720</v>
      </c>
      <c r="G31" s="142">
        <f t="shared" ref="G31" si="16">G20+G30</f>
        <v>21531</v>
      </c>
      <c r="H31" s="129">
        <f>H20+H30</f>
        <v>4845</v>
      </c>
      <c r="I31" s="126">
        <f t="shared" ref="I31:N31" si="17">I20+I30</f>
        <v>-12213</v>
      </c>
      <c r="J31" s="129">
        <f>J20+J30</f>
        <v>8227</v>
      </c>
      <c r="K31" s="129">
        <f t="shared" si="17"/>
        <v>26667</v>
      </c>
      <c r="L31" s="142">
        <f t="shared" si="17"/>
        <v>27526</v>
      </c>
      <c r="M31" s="129">
        <f t="shared" si="17"/>
        <v>3009</v>
      </c>
      <c r="N31" s="129">
        <f t="shared" si="17"/>
        <v>4656</v>
      </c>
      <c r="O31" s="129">
        <f t="shared" ref="O31" si="18">O20+O30</f>
        <v>5701</v>
      </c>
    </row>
    <row r="32" spans="2:15">
      <c r="B32" s="4"/>
      <c r="C32" s="4"/>
      <c r="D32" s="4"/>
      <c r="E32" s="4"/>
      <c r="F32" s="4"/>
      <c r="G32" s="4"/>
      <c r="H32" s="4"/>
      <c r="I32" s="4"/>
      <c r="J32" s="4"/>
      <c r="K32" s="4"/>
      <c r="L32" s="4"/>
      <c r="M32" s="4"/>
    </row>
    <row r="33" spans="2:13">
      <c r="B33" s="1" t="s">
        <v>26</v>
      </c>
      <c r="C33" s="4"/>
      <c r="D33" s="4"/>
      <c r="E33" s="4"/>
      <c r="F33" s="4"/>
      <c r="G33" s="4"/>
      <c r="H33" s="4"/>
      <c r="I33" s="4"/>
      <c r="J33" s="4"/>
      <c r="K33" s="4"/>
      <c r="L33" s="4"/>
      <c r="M33" s="4"/>
    </row>
    <row r="34" spans="2:13">
      <c r="B34" s="15"/>
    </row>
    <row r="36" spans="2:13">
      <c r="I36" s="189"/>
    </row>
    <row r="37" spans="2:13">
      <c r="I37" s="189"/>
    </row>
  </sheetData>
  <hyperlinks>
    <hyperlink ref="B5" location="Cover!A1" display="Back to Main" xr:uid="{F910924E-D5EF-4616-9A37-E1A9A67C68E7}"/>
  </hyperlinks>
  <pageMargins left="0.25" right="0.25" top="0.5" bottom="0.5" header="0.3" footer="0.55000000000000004"/>
  <pageSetup scale="62" orientation="landscape" r:id="rId1"/>
  <headerFooter>
    <oddFooter>&amp;L&amp;8&amp;K01+046LiveRamp Holdings, Inc.&amp;C&amp;8&amp;K01+047Page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codeName="Sheet3">
    <tabColor theme="4" tint="0.79998168889431442"/>
    <pageSetUpPr fitToPage="1"/>
  </sheetPr>
  <dimension ref="B1:W42"/>
  <sheetViews>
    <sheetView showGridLines="0" zoomScale="115" zoomScaleNormal="115" zoomScaleSheetLayoutView="115" workbookViewId="0">
      <selection activeCell="B34" sqref="B34"/>
    </sheetView>
  </sheetViews>
  <sheetFormatPr defaultColWidth="9.140625" defaultRowHeight="15" customHeight="1"/>
  <cols>
    <col min="1" max="1" width="5.5703125" style="1" customWidth="1"/>
    <col min="2" max="2" width="44.140625" style="4" customWidth="1"/>
    <col min="3" max="12" width="10.5703125" style="4" customWidth="1"/>
    <col min="13" max="13" width="11.85546875" style="1" customWidth="1"/>
    <col min="14" max="14" width="10.5703125" style="4" customWidth="1"/>
    <col min="15" max="25" width="9.140625" style="1"/>
    <col min="26" max="26" width="14.42578125" style="1" bestFit="1" customWidth="1"/>
    <col min="27" max="16384" width="9.140625" style="1"/>
  </cols>
  <sheetData>
    <row r="1" spans="2:22" ht="15" customHeight="1">
      <c r="B1" s="3"/>
    </row>
    <row r="2" spans="2:22" ht="15" customHeight="1">
      <c r="B2" s="3"/>
    </row>
    <row r="3" spans="2:22" ht="15" customHeight="1">
      <c r="B3" s="3"/>
    </row>
    <row r="4" spans="2:22" ht="15" customHeight="1">
      <c r="B4" s="61" t="s">
        <v>9</v>
      </c>
    </row>
    <row r="5" spans="2:22" s="6" customFormat="1" ht="15" customHeight="1">
      <c r="B5" s="5" t="s">
        <v>7</v>
      </c>
      <c r="C5" s="7"/>
      <c r="D5" s="7"/>
      <c r="E5" s="7"/>
      <c r="F5" s="7"/>
      <c r="G5" s="7"/>
      <c r="H5" s="7"/>
      <c r="J5" s="7"/>
      <c r="K5" s="7"/>
      <c r="L5" s="7"/>
      <c r="N5" s="7"/>
    </row>
    <row r="6" spans="2:22" s="6" customFormat="1" ht="15" customHeight="1">
      <c r="B6" s="8" t="s">
        <v>152</v>
      </c>
      <c r="C6" s="10"/>
      <c r="D6" s="10"/>
      <c r="E6" s="10"/>
      <c r="F6" s="10"/>
      <c r="G6" s="10"/>
      <c r="H6" s="10"/>
      <c r="I6" s="10"/>
      <c r="J6" s="10"/>
      <c r="K6" s="10"/>
      <c r="L6" s="10"/>
      <c r="M6" s="9"/>
      <c r="N6" s="10"/>
      <c r="O6" s="10"/>
      <c r="P6" s="10"/>
    </row>
    <row r="7" spans="2:22" ht="15" customHeight="1">
      <c r="B7" s="4" t="s">
        <v>149</v>
      </c>
      <c r="O7" s="4"/>
    </row>
    <row r="8" spans="2:22" ht="15" customHeight="1">
      <c r="C8" s="17"/>
      <c r="D8" s="17" t="s">
        <v>160</v>
      </c>
      <c r="E8" s="17" t="s">
        <v>161</v>
      </c>
      <c r="F8" s="17" t="s">
        <v>162</v>
      </c>
      <c r="G8" s="17" t="s">
        <v>163</v>
      </c>
      <c r="H8" s="18" t="s">
        <v>164</v>
      </c>
      <c r="I8" s="17" t="s">
        <v>38</v>
      </c>
      <c r="J8" s="17" t="s">
        <v>39</v>
      </c>
      <c r="K8" s="17" t="s">
        <v>41</v>
      </c>
      <c r="L8" s="17" t="s">
        <v>44</v>
      </c>
      <c r="M8" s="18" t="s">
        <v>43</v>
      </c>
      <c r="N8" s="17" t="s">
        <v>45</v>
      </c>
      <c r="O8" s="17" t="s">
        <v>156</v>
      </c>
      <c r="P8" s="17" t="s">
        <v>165</v>
      </c>
    </row>
    <row r="9" spans="2:22" ht="15" customHeight="1">
      <c r="H9" s="19"/>
      <c r="M9" s="19"/>
      <c r="O9" s="4"/>
      <c r="P9" s="4"/>
    </row>
    <row r="10" spans="2:22" ht="15" customHeight="1">
      <c r="B10" s="4" t="s">
        <v>125</v>
      </c>
      <c r="C10" s="21"/>
      <c r="D10" s="21">
        <f>'Income Statement'!C11</f>
        <v>10331</v>
      </c>
      <c r="E10" s="21">
        <f>'Income Statement'!D11</f>
        <v>10906</v>
      </c>
      <c r="F10" s="21">
        <f>'Income Statement'!E11</f>
        <v>13087</v>
      </c>
      <c r="G10" s="21">
        <f>'Income Statement'!F11</f>
        <v>12680</v>
      </c>
      <c r="H10" s="146">
        <f>SUM(D10:G10)</f>
        <v>47004</v>
      </c>
      <c r="I10" s="21">
        <f>'Income Statement'!H11</f>
        <v>14179</v>
      </c>
      <c r="J10" s="21">
        <f>'Income Statement'!I11</f>
        <v>15120</v>
      </c>
      <c r="K10" s="21">
        <f>'Income Statement'!J11</f>
        <v>16359</v>
      </c>
      <c r="L10" s="21">
        <f>'Income Statement'!K11</f>
        <v>17040</v>
      </c>
      <c r="M10" s="146">
        <f>SUM(I10:L10)</f>
        <v>62698</v>
      </c>
      <c r="N10" s="21">
        <f>'Income Statement'!M11</f>
        <v>21588</v>
      </c>
      <c r="O10" s="21">
        <f>'Income Statement'!N11</f>
        <v>23222</v>
      </c>
      <c r="P10" s="21">
        <f>'Income Statement'!O11</f>
        <v>23932</v>
      </c>
    </row>
    <row r="11" spans="2:22" ht="15" customHeight="1">
      <c r="B11" s="83" t="s">
        <v>0</v>
      </c>
      <c r="H11" s="102"/>
      <c r="M11" s="102"/>
      <c r="O11" s="4"/>
      <c r="P11" s="4"/>
    </row>
    <row r="12" spans="2:22" s="4" customFormat="1" ht="15" customHeight="1">
      <c r="B12" s="94" t="s">
        <v>112</v>
      </c>
      <c r="C12" s="7"/>
      <c r="D12" s="93">
        <v>101</v>
      </c>
      <c r="E12" s="93">
        <v>152</v>
      </c>
      <c r="F12" s="93">
        <v>212</v>
      </c>
      <c r="G12" s="93">
        <v>208</v>
      </c>
      <c r="H12" s="102">
        <f>SUM(D12:G12)</f>
        <v>673</v>
      </c>
      <c r="I12" s="143">
        <v>278</v>
      </c>
      <c r="J12" s="143">
        <v>436</v>
      </c>
      <c r="K12" s="143">
        <v>1239</v>
      </c>
      <c r="L12" s="143">
        <v>2416</v>
      </c>
      <c r="M12" s="102">
        <f>SUM(I12:L12)</f>
        <v>4369</v>
      </c>
      <c r="N12" s="143">
        <v>3366</v>
      </c>
      <c r="O12" s="143">
        <v>3544</v>
      </c>
      <c r="P12" s="93">
        <v>3665</v>
      </c>
      <c r="Q12" s="188"/>
      <c r="R12" s="188"/>
      <c r="V12" s="188"/>
    </row>
    <row r="13" spans="2:22" s="4" customFormat="1" ht="15" customHeight="1">
      <c r="B13" s="94" t="s">
        <v>113</v>
      </c>
      <c r="C13" s="7"/>
      <c r="D13" s="93">
        <v>108</v>
      </c>
      <c r="E13" s="93">
        <v>4</v>
      </c>
      <c r="F13" s="93">
        <v>-15</v>
      </c>
      <c r="G13" s="93">
        <v>-15</v>
      </c>
      <c r="H13" s="102">
        <v>83</v>
      </c>
      <c r="I13" s="93">
        <v>-18</v>
      </c>
      <c r="J13" s="93">
        <v>67</v>
      </c>
      <c r="K13" s="93">
        <v>0</v>
      </c>
      <c r="L13" s="93">
        <v>0</v>
      </c>
      <c r="M13" s="102">
        <f>SUM(I13:L13)</f>
        <v>49</v>
      </c>
      <c r="N13" s="93">
        <v>0</v>
      </c>
      <c r="O13" s="93">
        <v>0</v>
      </c>
      <c r="P13" s="93">
        <v>0</v>
      </c>
    </row>
    <row r="14" spans="2:22" s="20" customFormat="1" ht="15" customHeight="1">
      <c r="B14" s="99" t="s">
        <v>127</v>
      </c>
      <c r="C14" s="100"/>
      <c r="D14" s="101">
        <f>D10-SUM(D12:D13)</f>
        <v>10122</v>
      </c>
      <c r="E14" s="101">
        <f t="shared" ref="E14:H14" si="0">E10-SUM(E12:E13)</f>
        <v>10750</v>
      </c>
      <c r="F14" s="101">
        <f t="shared" si="0"/>
        <v>12890</v>
      </c>
      <c r="G14" s="101">
        <f t="shared" si="0"/>
        <v>12487</v>
      </c>
      <c r="H14" s="190">
        <f t="shared" si="0"/>
        <v>46248</v>
      </c>
      <c r="I14" s="101">
        <f>I10-SUM(I12:I13)</f>
        <v>13919</v>
      </c>
      <c r="J14" s="101">
        <f t="shared" ref="J14:N14" si="1">J10-SUM(J12:J13)</f>
        <v>14617</v>
      </c>
      <c r="K14" s="101">
        <f t="shared" si="1"/>
        <v>15120</v>
      </c>
      <c r="L14" s="101">
        <f t="shared" si="1"/>
        <v>14624</v>
      </c>
      <c r="M14" s="190">
        <f t="shared" si="1"/>
        <v>58280</v>
      </c>
      <c r="N14" s="101">
        <f t="shared" si="1"/>
        <v>18222</v>
      </c>
      <c r="O14" s="101">
        <f>O10-SUM(O12:O13)</f>
        <v>19678</v>
      </c>
      <c r="P14" s="101">
        <f>P10-SUM(P12:P13)</f>
        <v>20267</v>
      </c>
    </row>
    <row r="15" spans="2:22" s="4" customFormat="1" ht="15" customHeight="1">
      <c r="H15" s="102"/>
      <c r="M15" s="102"/>
    </row>
    <row r="16" spans="2:22" s="7" customFormat="1" ht="15" customHeight="1">
      <c r="B16" s="7" t="s">
        <v>126</v>
      </c>
      <c r="C16" s="21"/>
      <c r="D16" s="21">
        <f>'Income Statement'!C12</f>
        <v>12319</v>
      </c>
      <c r="E16" s="21">
        <f>'Income Statement'!D12</f>
        <v>12833</v>
      </c>
      <c r="F16" s="21">
        <f>'Income Statement'!E12</f>
        <v>16728</v>
      </c>
      <c r="G16" s="21">
        <f>'Income Statement'!F12</f>
        <v>20277</v>
      </c>
      <c r="H16" s="146">
        <f>SUM(D16:G16)</f>
        <v>62157</v>
      </c>
      <c r="I16" s="21">
        <f>'Income Statement'!H12</f>
        <v>15534</v>
      </c>
      <c r="J16" s="21">
        <f>'Income Statement'!I12</f>
        <v>19580</v>
      </c>
      <c r="K16" s="21">
        <f>'Income Statement'!J12</f>
        <v>19539</v>
      </c>
      <c r="L16" s="21">
        <f>'Income Statement'!K12</f>
        <v>22659</v>
      </c>
      <c r="M16" s="146">
        <f>SUM(I16:L16)</f>
        <v>77312</v>
      </c>
      <c r="N16" s="21">
        <f>'Income Statement'!M12</f>
        <v>26684</v>
      </c>
      <c r="O16" s="21">
        <f>'Income Statement'!N12</f>
        <v>24733</v>
      </c>
      <c r="P16" s="21">
        <f>'Income Statement'!O12</f>
        <v>27118</v>
      </c>
    </row>
    <row r="17" spans="2:23" s="7" customFormat="1" ht="15" customHeight="1">
      <c r="B17" s="90" t="s">
        <v>0</v>
      </c>
      <c r="H17" s="102"/>
      <c r="M17" s="102"/>
    </row>
    <row r="18" spans="2:23" s="7" customFormat="1" ht="15" customHeight="1">
      <c r="B18" s="94" t="s">
        <v>112</v>
      </c>
      <c r="D18" s="93">
        <v>172</v>
      </c>
      <c r="E18" s="93">
        <v>392</v>
      </c>
      <c r="F18" s="93">
        <v>305</v>
      </c>
      <c r="G18" s="93">
        <v>5281</v>
      </c>
      <c r="H18" s="102">
        <v>6151</v>
      </c>
      <c r="I18" s="143">
        <v>624</v>
      </c>
      <c r="J18" s="143">
        <v>1696</v>
      </c>
      <c r="K18" s="143">
        <v>1423</v>
      </c>
      <c r="L18" s="143">
        <v>2632</v>
      </c>
      <c r="M18" s="102">
        <f>SUM(I18:L18)</f>
        <v>6375</v>
      </c>
      <c r="N18" s="143">
        <v>3829</v>
      </c>
      <c r="O18" s="143">
        <v>2587</v>
      </c>
      <c r="P18" s="93">
        <v>4302</v>
      </c>
      <c r="R18" s="188"/>
    </row>
    <row r="19" spans="2:23" s="7" customFormat="1" ht="15" customHeight="1">
      <c r="B19" s="194" t="s">
        <v>113</v>
      </c>
      <c r="D19" s="93">
        <v>107</v>
      </c>
      <c r="E19" s="143">
        <v>4</v>
      </c>
      <c r="F19" s="93">
        <v>-15</v>
      </c>
      <c r="G19" s="93">
        <v>-14</v>
      </c>
      <c r="H19" s="102">
        <f>SUM(D19:G19)</f>
        <v>82</v>
      </c>
      <c r="I19" s="93">
        <v>0</v>
      </c>
      <c r="J19" s="93">
        <v>0</v>
      </c>
      <c r="K19" s="93">
        <v>0</v>
      </c>
      <c r="L19" s="93">
        <v>0</v>
      </c>
      <c r="M19" s="102">
        <f>SUM(I19:L19)</f>
        <v>0</v>
      </c>
      <c r="N19" s="93">
        <v>0</v>
      </c>
      <c r="O19" s="93">
        <v>0</v>
      </c>
      <c r="P19" s="93">
        <v>0</v>
      </c>
    </row>
    <row r="20" spans="2:23" s="7" customFormat="1" ht="15" customHeight="1">
      <c r="B20" s="95" t="s">
        <v>115</v>
      </c>
      <c r="D20" s="93">
        <v>0</v>
      </c>
      <c r="E20" s="93">
        <v>0</v>
      </c>
      <c r="F20" s="93">
        <v>0</v>
      </c>
      <c r="G20" s="93">
        <v>0</v>
      </c>
      <c r="H20" s="102">
        <f>SUM(D20:G20)</f>
        <v>0</v>
      </c>
      <c r="I20" s="93">
        <v>0</v>
      </c>
      <c r="J20" s="93">
        <v>0</v>
      </c>
      <c r="K20" s="93">
        <v>0</v>
      </c>
      <c r="L20" s="93">
        <v>0</v>
      </c>
      <c r="M20" s="102">
        <f>SUM(I20:L20)</f>
        <v>0</v>
      </c>
      <c r="N20" s="143">
        <v>330</v>
      </c>
      <c r="O20" s="93">
        <v>0</v>
      </c>
      <c r="P20" s="93">
        <v>0</v>
      </c>
    </row>
    <row r="21" spans="2:23" s="91" customFormat="1" ht="15" customHeight="1">
      <c r="B21" s="99" t="s">
        <v>128</v>
      </c>
      <c r="C21" s="101"/>
      <c r="D21" s="101">
        <f t="shared" ref="D21:O21" si="2">D16-SUM(D18:D20)</f>
        <v>12040</v>
      </c>
      <c r="E21" s="101">
        <f t="shared" si="2"/>
        <v>12437</v>
      </c>
      <c r="F21" s="101">
        <f t="shared" si="2"/>
        <v>16438</v>
      </c>
      <c r="G21" s="101">
        <f t="shared" si="2"/>
        <v>15010</v>
      </c>
      <c r="H21" s="191">
        <f t="shared" si="2"/>
        <v>55924</v>
      </c>
      <c r="I21" s="101">
        <f t="shared" si="2"/>
        <v>14910</v>
      </c>
      <c r="J21" s="101">
        <f t="shared" si="2"/>
        <v>17884</v>
      </c>
      <c r="K21" s="101">
        <f t="shared" si="2"/>
        <v>18116</v>
      </c>
      <c r="L21" s="101">
        <f t="shared" si="2"/>
        <v>20027</v>
      </c>
      <c r="M21" s="191">
        <f t="shared" si="2"/>
        <v>70937</v>
      </c>
      <c r="N21" s="101">
        <f t="shared" si="2"/>
        <v>22525</v>
      </c>
      <c r="O21" s="101">
        <f t="shared" si="2"/>
        <v>22146</v>
      </c>
      <c r="P21" s="101">
        <f t="shared" ref="P21" si="3">P16-SUM(P18:P20)</f>
        <v>22816</v>
      </c>
    </row>
    <row r="22" spans="2:23" s="7" customFormat="1" ht="15" customHeight="1">
      <c r="B22" s="96"/>
      <c r="H22" s="192"/>
      <c r="I22" s="97"/>
      <c r="J22" s="97"/>
      <c r="K22" s="97"/>
      <c r="L22" s="97"/>
      <c r="M22" s="192"/>
      <c r="N22" s="97"/>
      <c r="O22" s="97"/>
      <c r="P22" s="97"/>
    </row>
    <row r="23" spans="2:23" s="7" customFormat="1" ht="15" customHeight="1">
      <c r="B23" s="7" t="s">
        <v>129</v>
      </c>
      <c r="C23" s="21"/>
      <c r="D23" s="21">
        <f>'Income Statement'!C13</f>
        <v>10696</v>
      </c>
      <c r="E23" s="21">
        <f>'Income Statement'!D13</f>
        <v>8262</v>
      </c>
      <c r="F23" s="21">
        <f>'Income Statement'!E13</f>
        <v>10369</v>
      </c>
      <c r="G23" s="21">
        <f>'Income Statement'!F13</f>
        <v>23729</v>
      </c>
      <c r="H23" s="146">
        <f>SUM(D23:G23)</f>
        <v>53056</v>
      </c>
      <c r="I23" s="21">
        <f>'Income Statement'!H13</f>
        <v>11835</v>
      </c>
      <c r="J23" s="21">
        <f>'Income Statement'!I13</f>
        <v>32017</v>
      </c>
      <c r="K23" s="21">
        <f>'Income Statement'!J13</f>
        <v>14465</v>
      </c>
      <c r="L23" s="21">
        <f>'Income Statement'!K13</f>
        <v>23063</v>
      </c>
      <c r="M23" s="146">
        <f>SUM(I23:L23)</f>
        <v>81380</v>
      </c>
      <c r="N23" s="21">
        <f>'Income Statement'!M13</f>
        <v>19675</v>
      </c>
      <c r="O23" s="21">
        <f>'Income Statement'!N13</f>
        <v>21529</v>
      </c>
      <c r="P23" s="21">
        <f>'Income Statement'!O13</f>
        <v>19395</v>
      </c>
    </row>
    <row r="24" spans="2:23" s="7" customFormat="1" ht="15" customHeight="1">
      <c r="B24" s="90" t="s">
        <v>0</v>
      </c>
      <c r="H24" s="102"/>
      <c r="M24" s="102"/>
    </row>
    <row r="25" spans="2:23" s="7" customFormat="1" ht="15" customHeight="1">
      <c r="B25" s="94" t="s">
        <v>112</v>
      </c>
      <c r="D25" s="93">
        <v>529</v>
      </c>
      <c r="E25" s="93">
        <v>596</v>
      </c>
      <c r="F25" s="93">
        <v>1102</v>
      </c>
      <c r="G25" s="93">
        <v>11476</v>
      </c>
      <c r="H25" s="102">
        <f>SUM(D25:G25)</f>
        <v>13703</v>
      </c>
      <c r="I25" s="93">
        <v>1636</v>
      </c>
      <c r="J25" s="93">
        <v>2582</v>
      </c>
      <c r="K25" s="93">
        <v>2186</v>
      </c>
      <c r="L25" s="93">
        <v>4739</v>
      </c>
      <c r="M25" s="102">
        <f>SUM(I25:L25)</f>
        <v>11143</v>
      </c>
      <c r="N25" s="93">
        <v>3799</v>
      </c>
      <c r="O25" s="93">
        <v>3128</v>
      </c>
      <c r="P25" s="93">
        <v>3004</v>
      </c>
      <c r="R25" s="188"/>
    </row>
    <row r="26" spans="2:23" s="7" customFormat="1" ht="15" customHeight="1">
      <c r="B26" s="94" t="s">
        <v>113</v>
      </c>
      <c r="D26" s="93">
        <v>0</v>
      </c>
      <c r="E26" s="93">
        <v>0</v>
      </c>
      <c r="F26" s="93">
        <v>5</v>
      </c>
      <c r="G26" s="93">
        <v>0</v>
      </c>
      <c r="H26" s="102">
        <f>SUM(D26:G26)</f>
        <v>5</v>
      </c>
      <c r="I26" s="93">
        <v>0</v>
      </c>
      <c r="J26" s="93">
        <v>0</v>
      </c>
      <c r="K26" s="93">
        <v>1079</v>
      </c>
      <c r="L26" s="93">
        <v>2382</v>
      </c>
      <c r="M26" s="102">
        <f>SUM(I26:L26)</f>
        <v>3461</v>
      </c>
      <c r="N26" s="93">
        <v>653</v>
      </c>
      <c r="O26" s="93">
        <v>527</v>
      </c>
      <c r="P26" s="93">
        <v>39</v>
      </c>
      <c r="W26" s="187"/>
    </row>
    <row r="27" spans="2:23" s="6" customFormat="1" ht="15" customHeight="1">
      <c r="B27" s="94" t="s">
        <v>114</v>
      </c>
      <c r="C27" s="7"/>
      <c r="D27" s="93">
        <v>1642</v>
      </c>
      <c r="E27" s="93">
        <v>585</v>
      </c>
      <c r="F27" s="93">
        <v>768</v>
      </c>
      <c r="G27" s="93">
        <v>1915</v>
      </c>
      <c r="H27" s="102">
        <f>SUM(D27:G27)</f>
        <v>4910</v>
      </c>
      <c r="I27" s="93">
        <v>3261</v>
      </c>
      <c r="J27" s="93">
        <v>18886</v>
      </c>
      <c r="K27" s="93">
        <v>318</v>
      </c>
      <c r="L27" s="93">
        <v>1099</v>
      </c>
      <c r="M27" s="102">
        <f>SUM(I27:L27)</f>
        <v>23564</v>
      </c>
      <c r="N27" s="93">
        <v>0</v>
      </c>
      <c r="O27" s="93">
        <v>0</v>
      </c>
      <c r="P27" s="93">
        <v>726</v>
      </c>
      <c r="W27" s="187"/>
    </row>
    <row r="28" spans="2:23" s="7" customFormat="1" ht="15" customHeight="1">
      <c r="B28" s="95" t="s">
        <v>115</v>
      </c>
      <c r="C28" s="10"/>
      <c r="D28" s="93">
        <v>2163</v>
      </c>
      <c r="E28" s="93">
        <v>561</v>
      </c>
      <c r="F28" s="93">
        <v>307</v>
      </c>
      <c r="G28" s="93">
        <v>-1427</v>
      </c>
      <c r="H28" s="193">
        <v>1605</v>
      </c>
      <c r="I28" s="98">
        <v>109</v>
      </c>
      <c r="J28" s="98">
        <v>0</v>
      </c>
      <c r="K28" s="98">
        <v>878</v>
      </c>
      <c r="L28" s="98">
        <v>2825</v>
      </c>
      <c r="M28" s="193">
        <f>SUM(I28:L28)</f>
        <v>3812</v>
      </c>
      <c r="N28" s="98">
        <v>867</v>
      </c>
      <c r="O28" s="98">
        <v>2690</v>
      </c>
      <c r="P28" s="98">
        <v>-228</v>
      </c>
      <c r="W28" s="187"/>
    </row>
    <row r="29" spans="2:23" s="24" customFormat="1" ht="15" customHeight="1">
      <c r="B29" s="91" t="s">
        <v>130</v>
      </c>
      <c r="C29" s="92"/>
      <c r="D29" s="144">
        <f>D23-SUM(D25:D28)</f>
        <v>6362</v>
      </c>
      <c r="E29" s="144">
        <f t="shared" ref="E29:H29" si="4">E23-SUM(E25:E28)</f>
        <v>6520</v>
      </c>
      <c r="F29" s="144">
        <f t="shared" si="4"/>
        <v>8187</v>
      </c>
      <c r="G29" s="198">
        <f t="shared" si="4"/>
        <v>11765</v>
      </c>
      <c r="H29" s="147">
        <f t="shared" si="4"/>
        <v>32833</v>
      </c>
      <c r="I29" s="144">
        <f>I23-SUM(I25:I28)</f>
        <v>6829</v>
      </c>
      <c r="J29" s="145">
        <f t="shared" ref="J29:L29" si="5">J23-SUM(J25:J28)</f>
        <v>10549</v>
      </c>
      <c r="K29" s="145">
        <f t="shared" si="5"/>
        <v>10004</v>
      </c>
      <c r="L29" s="145">
        <f t="shared" si="5"/>
        <v>12018</v>
      </c>
      <c r="M29" s="147">
        <f t="shared" ref="M29" si="6">M23-SUM(M25:M28)</f>
        <v>39400</v>
      </c>
      <c r="N29" s="145">
        <f t="shared" ref="N29" si="7">N23-SUM(N25:N28)</f>
        <v>14356</v>
      </c>
      <c r="O29" s="145">
        <f>O23-SUM(O25:O28)</f>
        <v>15184</v>
      </c>
      <c r="P29" s="145">
        <f>P23-SUM(P25:P28)</f>
        <v>15854</v>
      </c>
      <c r="W29" s="187"/>
    </row>
    <row r="30" spans="2:23" ht="15" customHeight="1">
      <c r="H30" s="25"/>
      <c r="M30" s="25"/>
      <c r="O30" s="4"/>
      <c r="P30" s="4"/>
      <c r="W30" s="187"/>
    </row>
    <row r="31" spans="2:23" ht="15" customHeight="1">
      <c r="B31" s="4" t="s">
        <v>26</v>
      </c>
      <c r="P31" s="4"/>
      <c r="W31" s="187"/>
    </row>
    <row r="32" spans="2:23" ht="15" customHeight="1">
      <c r="P32" s="4"/>
      <c r="W32" s="187"/>
    </row>
    <row r="34" spans="3:23" ht="15" customHeight="1">
      <c r="W34" s="187"/>
    </row>
    <row r="35" spans="3:23" ht="15" customHeight="1">
      <c r="W35" s="187"/>
    </row>
    <row r="42" spans="3:23" ht="15" customHeight="1">
      <c r="C42" s="27"/>
      <c r="D42" s="27"/>
      <c r="E42" s="27"/>
      <c r="F42" s="27"/>
      <c r="G42" s="27"/>
      <c r="H42" s="27"/>
      <c r="I42" s="27"/>
      <c r="J42" s="27"/>
      <c r="K42" s="27"/>
      <c r="L42" s="27"/>
      <c r="M42" s="28"/>
      <c r="N42" s="27"/>
    </row>
  </sheetData>
  <hyperlinks>
    <hyperlink ref="B4" location="Cover!A1" display="Back to Main" xr:uid="{79D79024-C84D-44CF-BB95-ABE8C5813435}"/>
  </hyperlinks>
  <pageMargins left="0.25" right="0.25" top="0.5" bottom="0.5" header="0.3" footer="0.55000000000000004"/>
  <pageSetup scale="73" orientation="landscape" r:id="rId1"/>
  <headerFooter>
    <oddFooter>&amp;L&amp;8&amp;K01+046LiveRamp Holdings, Inc.&amp;C&amp;8&amp;K01+047Page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codeName="Sheet4">
    <tabColor theme="4" tint="0.79998168889431442"/>
    <pageSetUpPr fitToPage="1"/>
  </sheetPr>
  <dimension ref="B5:P58"/>
  <sheetViews>
    <sheetView showGridLines="0" zoomScale="115" zoomScaleNormal="115" zoomScaleSheetLayoutView="130" workbookViewId="0">
      <selection activeCell="J28" sqref="J28"/>
    </sheetView>
  </sheetViews>
  <sheetFormatPr defaultColWidth="8.85546875" defaultRowHeight="15" customHeight="1"/>
  <cols>
    <col min="1" max="1" width="5.5703125" style="1" customWidth="1"/>
    <col min="2" max="2" width="51.140625" style="1" customWidth="1"/>
    <col min="3" max="15" width="10.5703125" style="30" customWidth="1"/>
    <col min="16" max="16384" width="8.85546875" style="1"/>
  </cols>
  <sheetData>
    <row r="5" spans="2:16" ht="15" customHeight="1">
      <c r="B5" s="61" t="s">
        <v>9</v>
      </c>
      <c r="C5" s="59"/>
    </row>
    <row r="6" spans="2:16" s="6" customFormat="1" ht="15" customHeight="1">
      <c r="B6" s="8" t="s">
        <v>61</v>
      </c>
      <c r="C6" s="10"/>
      <c r="D6" s="10"/>
      <c r="E6" s="10"/>
      <c r="F6" s="10"/>
      <c r="G6" s="9"/>
      <c r="H6" s="10"/>
      <c r="I6" s="10"/>
      <c r="J6" s="10"/>
      <c r="K6" s="10"/>
      <c r="L6" s="9"/>
      <c r="M6" s="10"/>
      <c r="N6" s="10"/>
      <c r="O6" s="10"/>
    </row>
    <row r="7" spans="2:16" s="6" customFormat="1" ht="15" customHeight="1">
      <c r="B7" s="31" t="s">
        <v>28</v>
      </c>
      <c r="C7" s="32"/>
      <c r="D7" s="32"/>
      <c r="E7" s="32"/>
      <c r="F7" s="32"/>
      <c r="G7" s="32"/>
      <c r="H7" s="32"/>
      <c r="I7" s="32"/>
      <c r="J7" s="32"/>
      <c r="K7" s="32"/>
      <c r="L7" s="32"/>
      <c r="M7" s="32"/>
      <c r="N7" s="32"/>
      <c r="O7" s="32"/>
    </row>
    <row r="8" spans="2:16" s="6" customFormat="1" ht="15" customHeight="1">
      <c r="C8" s="32"/>
      <c r="D8" s="32"/>
      <c r="E8" s="32"/>
      <c r="F8" s="32"/>
      <c r="G8" s="32"/>
      <c r="H8" s="32"/>
      <c r="I8" s="32"/>
      <c r="J8" s="32"/>
      <c r="K8" s="32"/>
      <c r="L8" s="32"/>
      <c r="M8" s="32"/>
      <c r="N8" s="32"/>
      <c r="O8" s="32"/>
    </row>
    <row r="9" spans="2:16" s="33" customFormat="1" ht="15" customHeight="1">
      <c r="C9" s="17" t="s">
        <v>160</v>
      </c>
      <c r="D9" s="17" t="s">
        <v>161</v>
      </c>
      <c r="E9" s="17" t="s">
        <v>162</v>
      </c>
      <c r="F9" s="17" t="s">
        <v>163</v>
      </c>
      <c r="G9" s="18" t="s">
        <v>164</v>
      </c>
      <c r="H9" s="17" t="s">
        <v>38</v>
      </c>
      <c r="I9" s="17" t="s">
        <v>39</v>
      </c>
      <c r="J9" s="17" t="s">
        <v>41</v>
      </c>
      <c r="K9" s="17" t="s">
        <v>44</v>
      </c>
      <c r="L9" s="18" t="s">
        <v>43</v>
      </c>
      <c r="M9" s="17" t="s">
        <v>45</v>
      </c>
      <c r="N9" s="17" t="s">
        <v>156</v>
      </c>
      <c r="O9" s="17" t="s">
        <v>165</v>
      </c>
    </row>
    <row r="10" spans="2:16" ht="15" customHeight="1">
      <c r="B10" s="23" t="s">
        <v>8</v>
      </c>
      <c r="C10" s="168"/>
      <c r="D10" s="168"/>
      <c r="E10" s="168"/>
      <c r="F10" s="168"/>
      <c r="G10" s="35"/>
      <c r="H10" s="34"/>
      <c r="I10" s="34"/>
      <c r="J10" s="34"/>
      <c r="K10" s="34"/>
      <c r="L10" s="35"/>
      <c r="M10" s="34"/>
      <c r="N10" s="168"/>
      <c r="O10" s="168"/>
    </row>
    <row r="11" spans="2:16" ht="15" customHeight="1">
      <c r="B11" s="36" t="s">
        <v>119</v>
      </c>
      <c r="C11" s="148">
        <v>22187</v>
      </c>
      <c r="D11" s="148">
        <v>23707</v>
      </c>
      <c r="E11" s="148">
        <v>27582</v>
      </c>
      <c r="F11" s="148">
        <v>32946</v>
      </c>
      <c r="G11" s="150">
        <f>SUM(C11:F11)</f>
        <v>106422</v>
      </c>
      <c r="H11" s="148">
        <v>27541</v>
      </c>
      <c r="I11" s="148">
        <v>31662</v>
      </c>
      <c r="J11" s="148">
        <v>34057</v>
      </c>
      <c r="K11" s="148">
        <v>42256</v>
      </c>
      <c r="L11" s="150">
        <f>SUM(H11:K11)</f>
        <v>135516</v>
      </c>
      <c r="M11" s="148">
        <v>33834</v>
      </c>
      <c r="N11" s="148">
        <v>38903</v>
      </c>
      <c r="O11" s="148">
        <v>38847</v>
      </c>
      <c r="P11" s="197"/>
    </row>
    <row r="12" spans="2:16" ht="15" customHeight="1">
      <c r="B12" s="105" t="s">
        <v>121</v>
      </c>
      <c r="C12" s="111">
        <v>0.28000000000000003</v>
      </c>
      <c r="D12" s="111">
        <v>0.17</v>
      </c>
      <c r="E12" s="111">
        <v>0.3</v>
      </c>
      <c r="F12" s="111">
        <v>0.28999999999999998</v>
      </c>
      <c r="G12" s="199">
        <v>0.26</v>
      </c>
      <c r="H12" s="111">
        <f t="shared" ref="H12:L12" si="0">(H11-C11)/C11</f>
        <v>0.24131248028124577</v>
      </c>
      <c r="I12" s="111">
        <f t="shared" si="0"/>
        <v>0.33555489939680261</v>
      </c>
      <c r="J12" s="111">
        <f t="shared" si="0"/>
        <v>0.23475455006888551</v>
      </c>
      <c r="K12" s="111">
        <f t="shared" si="0"/>
        <v>0.28258362168396772</v>
      </c>
      <c r="L12" s="199">
        <f t="shared" si="0"/>
        <v>0.27338332299712464</v>
      </c>
      <c r="M12" s="111">
        <f>(M11-H11)/H11</f>
        <v>0.22849569732398969</v>
      </c>
      <c r="N12" s="111">
        <f>(N11-I11)/I11</f>
        <v>0.22869686058998168</v>
      </c>
      <c r="O12" s="111">
        <f>(O11-J11)/J11</f>
        <v>0.14064656311477816</v>
      </c>
    </row>
    <row r="13" spans="2:16" ht="15" customHeight="1">
      <c r="B13" s="36" t="s">
        <v>120</v>
      </c>
      <c r="C13" s="148">
        <v>23851</v>
      </c>
      <c r="D13" s="148">
        <v>24128</v>
      </c>
      <c r="E13" s="148">
        <v>28044</v>
      </c>
      <c r="F13" s="148">
        <v>40092</v>
      </c>
      <c r="G13" s="150">
        <f>SUM(C13:F13)</f>
        <v>116115</v>
      </c>
      <c r="H13" s="148">
        <v>33912</v>
      </c>
      <c r="I13" s="148">
        <v>37880</v>
      </c>
      <c r="J13" s="148">
        <v>41902</v>
      </c>
      <c r="K13" s="148">
        <v>54104</v>
      </c>
      <c r="L13" s="150">
        <f>SUM(H13:K13)</f>
        <v>167798</v>
      </c>
      <c r="M13" s="148">
        <v>53031</v>
      </c>
      <c r="N13" s="148">
        <v>60495</v>
      </c>
      <c r="O13" s="148">
        <v>62170</v>
      </c>
      <c r="P13" s="197"/>
    </row>
    <row r="14" spans="2:16" ht="15" customHeight="1">
      <c r="B14" s="105" t="s">
        <v>121</v>
      </c>
      <c r="C14" s="111">
        <v>0.6</v>
      </c>
      <c r="D14" s="111">
        <v>0.24</v>
      </c>
      <c r="E14" s="111">
        <v>0.27</v>
      </c>
      <c r="F14" s="111">
        <v>0.48</v>
      </c>
      <c r="G14" s="199">
        <v>0.39</v>
      </c>
      <c r="H14" s="111">
        <f t="shared" ref="H14:L14" si="1">(H13-C13)/C13</f>
        <v>0.42182717705756573</v>
      </c>
      <c r="I14" s="111">
        <f t="shared" si="1"/>
        <v>0.56996021220159154</v>
      </c>
      <c r="J14" s="111">
        <f t="shared" si="1"/>
        <v>0.49415204678362573</v>
      </c>
      <c r="K14" s="111">
        <f t="shared" si="1"/>
        <v>0.34949615883468022</v>
      </c>
      <c r="L14" s="199">
        <f t="shared" si="1"/>
        <v>0.44510183869439779</v>
      </c>
      <c r="M14" s="111">
        <f>(M13-H13)/H13</f>
        <v>0.5637827317763624</v>
      </c>
      <c r="N14" s="111">
        <f>(N13-I13)/I13</f>
        <v>0.59701689545934533</v>
      </c>
      <c r="O14" s="111">
        <f>(O13-J13)/J13</f>
        <v>0.48370006204954419</v>
      </c>
    </row>
    <row r="15" spans="2:16" ht="15" customHeight="1">
      <c r="B15" s="103" t="s">
        <v>60</v>
      </c>
      <c r="C15" s="148">
        <v>5181</v>
      </c>
      <c r="D15" s="148">
        <v>5185</v>
      </c>
      <c r="E15" s="148">
        <v>5411</v>
      </c>
      <c r="F15" s="148">
        <v>5603</v>
      </c>
      <c r="G15" s="150">
        <f>SUM(C15:F15)</f>
        <v>21380</v>
      </c>
      <c r="H15" s="148">
        <v>6133</v>
      </c>
      <c r="I15" s="148">
        <v>6982</v>
      </c>
      <c r="J15" s="148">
        <v>7139</v>
      </c>
      <c r="K15" s="148">
        <v>9173</v>
      </c>
      <c r="L15" s="150">
        <f>SUM(H15:K15)</f>
        <v>29427</v>
      </c>
      <c r="M15" s="148">
        <v>9858</v>
      </c>
      <c r="N15" s="148">
        <v>10407</v>
      </c>
      <c r="O15" s="148">
        <v>11237</v>
      </c>
      <c r="P15" s="197"/>
    </row>
    <row r="16" spans="2:16" ht="15" customHeight="1">
      <c r="B16" s="105" t="s">
        <v>121</v>
      </c>
      <c r="C16" s="111">
        <v>0.7</v>
      </c>
      <c r="D16" s="111">
        <v>0.47</v>
      </c>
      <c r="E16" s="111">
        <v>0.72</v>
      </c>
      <c r="F16" s="111">
        <v>0.11</v>
      </c>
      <c r="G16" s="199">
        <v>0.45</v>
      </c>
      <c r="H16" s="111">
        <f t="shared" ref="H16:L16" si="2">(H15-C15)/C15</f>
        <v>0.18374831113684617</v>
      </c>
      <c r="I16" s="111">
        <f t="shared" si="2"/>
        <v>0.34657666345226618</v>
      </c>
      <c r="J16" s="111">
        <f t="shared" si="2"/>
        <v>0.31934947329513952</v>
      </c>
      <c r="K16" s="111">
        <f t="shared" si="2"/>
        <v>0.63715866500089235</v>
      </c>
      <c r="L16" s="199">
        <f t="shared" si="2"/>
        <v>0.37637979420018708</v>
      </c>
      <c r="M16" s="111">
        <f>(M15-H15)/H15</f>
        <v>0.60736996575900859</v>
      </c>
      <c r="N16" s="111">
        <f>(N15-I15)/I15</f>
        <v>0.49054712116871957</v>
      </c>
      <c r="O16" s="111">
        <f>(O15-J15)/J15</f>
        <v>0.57402997618714102</v>
      </c>
    </row>
    <row r="17" spans="2:16" s="22" customFormat="1" ht="15" customHeight="1">
      <c r="B17" s="104" t="s">
        <v>6</v>
      </c>
      <c r="C17" s="149">
        <f>C11+C13+C15</f>
        <v>51219</v>
      </c>
      <c r="D17" s="149">
        <f t="shared" ref="D17:G17" si="3">D11+D13+D15</f>
        <v>53020</v>
      </c>
      <c r="E17" s="149">
        <f t="shared" si="3"/>
        <v>61037</v>
      </c>
      <c r="F17" s="149">
        <f t="shared" si="3"/>
        <v>78641</v>
      </c>
      <c r="G17" s="151">
        <f t="shared" si="3"/>
        <v>243917</v>
      </c>
      <c r="H17" s="149">
        <f>H11+H13+H15</f>
        <v>67586</v>
      </c>
      <c r="I17" s="149">
        <f t="shared" ref="I17:N17" si="4">I11+I13+I15</f>
        <v>76524</v>
      </c>
      <c r="J17" s="149">
        <f t="shared" si="4"/>
        <v>83098</v>
      </c>
      <c r="K17" s="149">
        <f t="shared" si="4"/>
        <v>105533</v>
      </c>
      <c r="L17" s="151">
        <f t="shared" si="4"/>
        <v>332741</v>
      </c>
      <c r="M17" s="149">
        <f t="shared" si="4"/>
        <v>96723</v>
      </c>
      <c r="N17" s="149">
        <f t="shared" si="4"/>
        <v>109805</v>
      </c>
      <c r="O17" s="149">
        <f t="shared" ref="O17" si="5">O11+O13+O15</f>
        <v>112254</v>
      </c>
      <c r="P17" s="197"/>
    </row>
    <row r="18" spans="2:16" ht="15" customHeight="1">
      <c r="B18" s="105" t="s">
        <v>121</v>
      </c>
      <c r="C18" s="111">
        <v>0.45</v>
      </c>
      <c r="D18" s="111">
        <v>0.22</v>
      </c>
      <c r="E18" s="111">
        <v>0.32</v>
      </c>
      <c r="F18" s="111">
        <v>0.36</v>
      </c>
      <c r="G18" s="200">
        <v>0.34</v>
      </c>
      <c r="H18" s="111">
        <f t="shared" ref="H18:L18" si="6">(H17-C17)/C17</f>
        <v>0.31954938597005017</v>
      </c>
      <c r="I18" s="111">
        <f t="shared" si="6"/>
        <v>0.44330441342889476</v>
      </c>
      <c r="J18" s="111">
        <f t="shared" si="6"/>
        <v>0.36143650572603503</v>
      </c>
      <c r="K18" s="111">
        <f t="shared" si="6"/>
        <v>0.34195902900522629</v>
      </c>
      <c r="L18" s="200">
        <f t="shared" si="6"/>
        <v>0.36415665984740708</v>
      </c>
      <c r="M18" s="111">
        <f>(M17-H17)/H17</f>
        <v>0.43110999319385673</v>
      </c>
      <c r="N18" s="111">
        <f>(N17-I17)/I17</f>
        <v>0.43490930949767392</v>
      </c>
      <c r="O18" s="111">
        <f>(O17-J17)/J17</f>
        <v>0.35086283665070156</v>
      </c>
    </row>
    <row r="19" spans="2:16" ht="15" customHeight="1">
      <c r="B19" s="15"/>
      <c r="H19" s="60"/>
      <c r="I19" s="60"/>
      <c r="J19" s="60"/>
      <c r="K19" s="60"/>
      <c r="O19" s="60"/>
    </row>
    <row r="20" spans="2:16" ht="15" customHeight="1">
      <c r="H20" s="201"/>
      <c r="I20" s="168"/>
      <c r="J20" s="168"/>
      <c r="K20" s="168"/>
      <c r="L20" s="182"/>
      <c r="M20" s="34"/>
      <c r="N20" s="34"/>
      <c r="O20" s="182"/>
    </row>
    <row r="23" spans="2:16" ht="15" customHeight="1">
      <c r="H23" s="37"/>
      <c r="I23" s="37"/>
      <c r="J23" s="37"/>
      <c r="K23" s="37"/>
      <c r="L23" s="37"/>
      <c r="M23" s="37"/>
      <c r="N23" s="37"/>
      <c r="O23" s="37"/>
    </row>
    <row r="25" spans="2:16" ht="15" customHeight="1">
      <c r="C25" s="182"/>
      <c r="D25" s="182"/>
      <c r="E25" s="182"/>
      <c r="G25" s="182"/>
    </row>
    <row r="26" spans="2:16" ht="15" customHeight="1">
      <c r="C26" s="182"/>
      <c r="D26" s="182"/>
      <c r="E26" s="182"/>
      <c r="G26" s="182"/>
      <c r="H26" s="182"/>
    </row>
    <row r="27" spans="2:16" ht="15" customHeight="1">
      <c r="C27" s="182"/>
      <c r="D27" s="182"/>
      <c r="E27" s="182"/>
      <c r="G27" s="182"/>
      <c r="L27" s="34"/>
      <c r="M27" s="34"/>
      <c r="N27" s="34"/>
      <c r="O27" s="34"/>
    </row>
    <row r="28" spans="2:16" ht="15" customHeight="1">
      <c r="C28" s="182"/>
      <c r="D28" s="182"/>
      <c r="E28" s="182"/>
      <c r="G28" s="182"/>
      <c r="L28" s="37"/>
      <c r="M28" s="37"/>
      <c r="N28" s="37"/>
      <c r="O28" s="37"/>
    </row>
    <row r="29" spans="2:16" ht="15" customHeight="1">
      <c r="G29" s="182"/>
    </row>
    <row r="30" spans="2:16" ht="15" customHeight="1">
      <c r="H30" s="111"/>
      <c r="I30" s="111"/>
      <c r="J30" s="111"/>
      <c r="K30" s="111"/>
    </row>
    <row r="31" spans="2:16" ht="15" customHeight="1">
      <c r="H31" s="182"/>
    </row>
    <row r="32" spans="2:16" ht="15" customHeight="1">
      <c r="H32" s="182"/>
    </row>
    <row r="33" spans="3:15" ht="15" customHeight="1">
      <c r="H33" s="182"/>
    </row>
    <row r="34" spans="3:15" ht="15" customHeight="1">
      <c r="H34" s="182"/>
    </row>
    <row r="36" spans="3:15" ht="15" customHeight="1">
      <c r="C36" s="34"/>
      <c r="D36" s="34"/>
      <c r="E36" s="34"/>
      <c r="F36" s="34"/>
      <c r="G36" s="34"/>
      <c r="H36" s="34"/>
      <c r="I36" s="34"/>
      <c r="J36" s="34"/>
      <c r="K36" s="34"/>
      <c r="L36" s="34"/>
      <c r="M36" s="34"/>
      <c r="N36" s="34"/>
      <c r="O36" s="34"/>
    </row>
    <row r="47" spans="3:15" ht="15" customHeight="1">
      <c r="C47" s="37"/>
      <c r="D47" s="37"/>
      <c r="E47" s="37"/>
      <c r="F47" s="37"/>
      <c r="G47" s="37"/>
      <c r="H47" s="37"/>
      <c r="I47" s="37"/>
      <c r="J47" s="37"/>
      <c r="K47" s="37"/>
      <c r="L47" s="37"/>
      <c r="M47" s="37"/>
      <c r="N47" s="37"/>
      <c r="O47" s="37"/>
    </row>
    <row r="50" spans="3:15" ht="15" customHeight="1">
      <c r="C50" s="37"/>
      <c r="D50" s="37"/>
      <c r="E50" s="37"/>
      <c r="F50" s="37"/>
      <c r="G50" s="37"/>
      <c r="H50" s="37"/>
      <c r="I50" s="37"/>
      <c r="J50" s="37"/>
      <c r="K50" s="37"/>
      <c r="L50" s="37"/>
      <c r="M50" s="37"/>
      <c r="N50" s="37"/>
      <c r="O50" s="37"/>
    </row>
    <row r="58" spans="3:15" ht="15" customHeight="1">
      <c r="C58" s="37"/>
      <c r="D58" s="37"/>
      <c r="E58" s="37"/>
      <c r="F58" s="37"/>
      <c r="G58" s="37"/>
      <c r="H58" s="37"/>
      <c r="I58" s="37"/>
      <c r="J58" s="37"/>
      <c r="K58" s="37"/>
      <c r="L58" s="37"/>
      <c r="M58" s="37"/>
      <c r="N58" s="37"/>
      <c r="O58" s="37"/>
    </row>
  </sheetData>
  <hyperlinks>
    <hyperlink ref="B5" location="Cover!A1" display="Back to Main" xr:uid="{3A1AA0BB-2055-4F75-B943-3F4AEF3EAA47}"/>
  </hyperlinks>
  <pageMargins left="0.25" right="0.25" top="0.5" bottom="0.5" header="0.3" footer="0.55000000000000004"/>
  <pageSetup scale="74" orientation="landscape" r:id="rId1"/>
  <headerFooter>
    <oddFooter>&amp;L&amp;8&amp;K01+046LiveRamp Holdings, Inc.&amp;C&amp;8&amp;K01+047Page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codeName="Sheet5">
    <tabColor theme="4" tint="0.79998168889431442"/>
  </sheetPr>
  <dimension ref="B4:O56"/>
  <sheetViews>
    <sheetView showGridLines="0" zoomScale="115" zoomScaleNormal="115" zoomScaleSheetLayoutView="130" workbookViewId="0">
      <selection activeCell="A14" sqref="A14"/>
    </sheetView>
  </sheetViews>
  <sheetFormatPr defaultColWidth="9.140625" defaultRowHeight="15" customHeight="1"/>
  <cols>
    <col min="1" max="1" width="5.5703125" style="6" customWidth="1"/>
    <col min="2" max="2" width="51.140625" style="1" customWidth="1"/>
    <col min="3" max="3" width="12" style="1" bestFit="1" customWidth="1"/>
    <col min="4" max="6" width="8.85546875" style="1" customWidth="1"/>
    <col min="7" max="7" width="9.140625" style="1" bestFit="1" customWidth="1"/>
    <col min="8" max="11" width="10.5703125" style="1" customWidth="1"/>
    <col min="12" max="12" width="11.42578125" style="1" customWidth="1"/>
    <col min="13" max="13" width="10.5703125" style="1" customWidth="1"/>
    <col min="14" max="15" width="10.5703125" style="6" customWidth="1"/>
    <col min="16" max="16384" width="9.140625" style="6"/>
  </cols>
  <sheetData>
    <row r="4" spans="2:15" ht="15" customHeight="1">
      <c r="B4" s="61" t="s">
        <v>9</v>
      </c>
      <c r="D4" s="29"/>
      <c r="E4" s="29"/>
      <c r="F4" s="29"/>
      <c r="G4" s="29"/>
    </row>
    <row r="5" spans="2:15" ht="15" customHeight="1">
      <c r="B5" s="38" t="s">
        <v>5</v>
      </c>
      <c r="C5" s="38"/>
      <c r="D5" s="38"/>
      <c r="E5" s="38"/>
      <c r="F5" s="38"/>
      <c r="G5" s="38"/>
      <c r="H5" s="9"/>
      <c r="I5" s="9"/>
      <c r="J5" s="9"/>
      <c r="K5" s="9"/>
      <c r="L5" s="9"/>
      <c r="M5" s="9"/>
      <c r="N5" s="9"/>
      <c r="O5" s="9"/>
    </row>
    <row r="6" spans="2:15" ht="15" customHeight="1">
      <c r="B6" s="1" t="s">
        <v>4</v>
      </c>
      <c r="N6" s="1"/>
      <c r="O6" s="1"/>
    </row>
    <row r="7" spans="2:15" ht="15" customHeight="1">
      <c r="N7" s="1"/>
      <c r="O7" s="1"/>
    </row>
    <row r="8" spans="2:15" ht="15" customHeight="1">
      <c r="C8" s="195" t="s">
        <v>160</v>
      </c>
      <c r="D8" s="195" t="s">
        <v>161</v>
      </c>
      <c r="E8" s="195" t="s">
        <v>162</v>
      </c>
      <c r="F8" s="195" t="s">
        <v>163</v>
      </c>
      <c r="G8" s="18" t="s">
        <v>164</v>
      </c>
      <c r="H8" s="17" t="s">
        <v>38</v>
      </c>
      <c r="I8" s="17" t="s">
        <v>39</v>
      </c>
      <c r="J8" s="17" t="s">
        <v>41</v>
      </c>
      <c r="K8" s="17" t="s">
        <v>44</v>
      </c>
      <c r="L8" s="18" t="s">
        <v>43</v>
      </c>
      <c r="M8" s="17" t="s">
        <v>45</v>
      </c>
      <c r="N8" s="17" t="s">
        <v>156</v>
      </c>
      <c r="O8" s="17" t="s">
        <v>165</v>
      </c>
    </row>
    <row r="9" spans="2:15" ht="15" customHeight="1">
      <c r="G9" s="19"/>
      <c r="L9" s="19"/>
      <c r="M9" s="4"/>
      <c r="N9" s="4"/>
      <c r="O9" s="4"/>
    </row>
    <row r="10" spans="2:15" s="16" customFormat="1" ht="15" customHeight="1">
      <c r="B10" s="4" t="s">
        <v>76</v>
      </c>
      <c r="C10" s="21">
        <f>'Income Statement'!C20</f>
        <v>2440</v>
      </c>
      <c r="D10" s="21">
        <f>'Income Statement'!D20</f>
        <v>4078</v>
      </c>
      <c r="E10" s="21">
        <f>'Income Statement'!E20</f>
        <v>5805</v>
      </c>
      <c r="F10" s="21">
        <f>'Income Statement'!F20</f>
        <v>8130</v>
      </c>
      <c r="G10" s="155">
        <f>SUM(C10:F10)</f>
        <v>20453</v>
      </c>
      <c r="H10" s="21">
        <f>'Income Statement'!H20</f>
        <v>5644</v>
      </c>
      <c r="I10" s="21">
        <f>'Income Statement'!I20</f>
        <v>-12568</v>
      </c>
      <c r="J10" s="21">
        <f>'Income Statement'!J20</f>
        <v>7924</v>
      </c>
      <c r="K10" s="21">
        <f>'Income Statement'!K20</f>
        <v>28308</v>
      </c>
      <c r="L10" s="155">
        <f>SUM(H10:K10)</f>
        <v>29308</v>
      </c>
      <c r="M10" s="21">
        <f>'Income Statement'!M20</f>
        <v>4579</v>
      </c>
      <c r="N10" s="21">
        <f>'Income Statement'!N20</f>
        <v>10290</v>
      </c>
      <c r="O10" s="21">
        <f>'Income Statement'!O20</f>
        <v>10331</v>
      </c>
    </row>
    <row r="11" spans="2:15" s="16" customFormat="1" ht="15" customHeight="1">
      <c r="B11" s="85" t="s">
        <v>117</v>
      </c>
      <c r="C11" s="152">
        <f>C10/'Income Statement'!C9</f>
        <v>4.7638571623811479E-2</v>
      </c>
      <c r="D11" s="152">
        <f>D10/'Income Statement'!D9</f>
        <v>7.6914371935118825E-2</v>
      </c>
      <c r="E11" s="152">
        <f>E10/'Income Statement'!E9</f>
        <v>9.5106247030489699E-2</v>
      </c>
      <c r="F11" s="152">
        <f>F10/'Income Statement'!F9</f>
        <v>0.10338118792996021</v>
      </c>
      <c r="G11" s="156">
        <f>G10/'Income Statement'!G9</f>
        <v>8.3852294018047127E-2</v>
      </c>
      <c r="H11" s="152">
        <f>H10/'Income Statement'!H9</f>
        <v>8.3508418903323167E-2</v>
      </c>
      <c r="I11" s="152">
        <f>I10/'Income Statement'!I9</f>
        <v>-0.16423605666196225</v>
      </c>
      <c r="J11" s="152">
        <f>J10/'Income Statement'!J9</f>
        <v>9.5357288984091071E-2</v>
      </c>
      <c r="K11" s="152">
        <f>K10/'Income Statement'!K9</f>
        <v>0.26823837093610531</v>
      </c>
      <c r="L11" s="156">
        <f>L10/'Income Statement'!L9</f>
        <v>8.8080519082409436E-2</v>
      </c>
      <c r="M11" s="152">
        <f>M10/'Income Statement'!M9</f>
        <v>4.7341376921724923E-2</v>
      </c>
      <c r="N11" s="152">
        <f>N10/'Income Statement'!N9</f>
        <v>9.3711579618414462E-2</v>
      </c>
      <c r="O11" s="152">
        <f>O10/'Income Statement'!O9</f>
        <v>9.2032355194469687E-2</v>
      </c>
    </row>
    <row r="12" spans="2:15" s="16" customFormat="1" ht="15" customHeight="1">
      <c r="B12" s="83" t="s">
        <v>1</v>
      </c>
      <c r="C12" s="153">
        <v>5934</v>
      </c>
      <c r="D12" s="153">
        <v>6146</v>
      </c>
      <c r="E12" s="153">
        <v>6087</v>
      </c>
      <c r="F12" s="153">
        <v>6428</v>
      </c>
      <c r="G12" s="157">
        <f t="shared" ref="G12:G19" si="0">SUM(C12:F12)</f>
        <v>24595</v>
      </c>
      <c r="H12" s="153">
        <v>7057</v>
      </c>
      <c r="I12" s="153">
        <v>7440</v>
      </c>
      <c r="J12" s="153">
        <v>7492</v>
      </c>
      <c r="K12" s="153">
        <v>8296</v>
      </c>
      <c r="L12" s="157">
        <f t="shared" ref="L12:L19" si="1">SUM(H12:K12)</f>
        <v>30285</v>
      </c>
      <c r="M12" s="153">
        <v>9040</v>
      </c>
      <c r="N12" s="153">
        <v>8317</v>
      </c>
      <c r="O12" s="153">
        <v>8089</v>
      </c>
    </row>
    <row r="13" spans="2:15" s="16" customFormat="1" ht="15" customHeight="1">
      <c r="B13" s="83" t="s">
        <v>112</v>
      </c>
      <c r="C13" s="153">
        <v>802</v>
      </c>
      <c r="D13" s="153">
        <v>1140</v>
      </c>
      <c r="E13" s="153">
        <v>1619</v>
      </c>
      <c r="F13" s="153">
        <v>16965</v>
      </c>
      <c r="G13" s="157">
        <v>20527</v>
      </c>
      <c r="H13" s="153">
        <v>2538</v>
      </c>
      <c r="I13" s="153">
        <v>4714</v>
      </c>
      <c r="J13" s="153">
        <v>4848</v>
      </c>
      <c r="K13" s="153">
        <v>9787</v>
      </c>
      <c r="L13" s="157">
        <f t="shared" si="1"/>
        <v>21887</v>
      </c>
      <c r="M13" s="153">
        <v>10994</v>
      </c>
      <c r="N13" s="153">
        <v>9259</v>
      </c>
      <c r="O13" s="153">
        <v>10971</v>
      </c>
    </row>
    <row r="14" spans="2:15" s="16" customFormat="1" ht="15" customHeight="1">
      <c r="B14" s="83" t="s">
        <v>68</v>
      </c>
      <c r="C14" s="153">
        <v>1164</v>
      </c>
      <c r="D14" s="153">
        <v>936</v>
      </c>
      <c r="E14" s="153">
        <v>858</v>
      </c>
      <c r="F14" s="153">
        <v>1973</v>
      </c>
      <c r="G14" s="157">
        <f>SUM(C14:F14)</f>
        <v>4931</v>
      </c>
      <c r="H14" s="153">
        <v>390</v>
      </c>
      <c r="I14" s="153">
        <v>297</v>
      </c>
      <c r="J14" s="153">
        <v>249</v>
      </c>
      <c r="K14" s="153">
        <v>237</v>
      </c>
      <c r="L14" s="157">
        <v>1172</v>
      </c>
      <c r="M14" s="153">
        <v>232</v>
      </c>
      <c r="N14" s="153">
        <v>223</v>
      </c>
      <c r="O14" s="153">
        <v>226</v>
      </c>
    </row>
    <row r="15" spans="2:15" s="16" customFormat="1" ht="15" customHeight="1">
      <c r="B15" s="83" t="s">
        <v>71</v>
      </c>
      <c r="C15" s="153">
        <v>1345</v>
      </c>
      <c r="D15" s="153">
        <v>2006</v>
      </c>
      <c r="E15" s="153">
        <v>-1376</v>
      </c>
      <c r="F15" s="153">
        <v>-5119</v>
      </c>
      <c r="G15" s="157">
        <f t="shared" si="0"/>
        <v>-3144</v>
      </c>
      <c r="H15" s="153">
        <v>2793</v>
      </c>
      <c r="I15" s="153">
        <v>2298</v>
      </c>
      <c r="J15" s="153">
        <v>3270</v>
      </c>
      <c r="K15" s="153">
        <v>-11848</v>
      </c>
      <c r="L15" s="157">
        <f t="shared" si="1"/>
        <v>-3487</v>
      </c>
      <c r="M15" s="153">
        <v>-1998</v>
      </c>
      <c r="N15" s="153">
        <v>2510</v>
      </c>
      <c r="O15" s="153">
        <v>3609</v>
      </c>
    </row>
    <row r="16" spans="2:15" s="16" customFormat="1" ht="15" customHeight="1">
      <c r="B16" s="83" t="s">
        <v>113</v>
      </c>
      <c r="C16" s="153">
        <v>215</v>
      </c>
      <c r="D16" s="153">
        <v>8</v>
      </c>
      <c r="E16" s="153">
        <v>-25</v>
      </c>
      <c r="F16" s="153">
        <v>-29</v>
      </c>
      <c r="G16" s="157">
        <v>170</v>
      </c>
      <c r="H16" s="153">
        <v>-18</v>
      </c>
      <c r="I16" s="153">
        <v>67</v>
      </c>
      <c r="J16" s="153">
        <v>1079</v>
      </c>
      <c r="K16" s="153">
        <v>2382</v>
      </c>
      <c r="L16" s="157">
        <f t="shared" si="1"/>
        <v>3510</v>
      </c>
      <c r="M16" s="153">
        <v>653</v>
      </c>
      <c r="N16" s="153">
        <v>527</v>
      </c>
      <c r="O16" s="153">
        <v>39</v>
      </c>
    </row>
    <row r="17" spans="2:15" s="16" customFormat="1" ht="15" customHeight="1">
      <c r="B17" s="83" t="s">
        <v>114</v>
      </c>
      <c r="C17" s="153">
        <v>1642</v>
      </c>
      <c r="D17" s="153">
        <v>585</v>
      </c>
      <c r="E17" s="153">
        <v>768</v>
      </c>
      <c r="F17" s="153">
        <v>1915</v>
      </c>
      <c r="G17" s="157">
        <f t="shared" si="0"/>
        <v>4910</v>
      </c>
      <c r="H17" s="153">
        <v>3261</v>
      </c>
      <c r="I17" s="153">
        <v>18886</v>
      </c>
      <c r="J17" s="153">
        <v>318</v>
      </c>
      <c r="K17" s="153">
        <v>1099</v>
      </c>
      <c r="L17" s="157">
        <f t="shared" si="1"/>
        <v>23564</v>
      </c>
      <c r="M17" s="153">
        <v>0</v>
      </c>
      <c r="N17" s="153">
        <v>0</v>
      </c>
      <c r="O17" s="153">
        <v>726</v>
      </c>
    </row>
    <row r="18" spans="2:15" s="16" customFormat="1" ht="15" customHeight="1">
      <c r="B18" s="83" t="s">
        <v>115</v>
      </c>
      <c r="C18" s="153">
        <v>2163</v>
      </c>
      <c r="D18" s="153">
        <v>561</v>
      </c>
      <c r="E18" s="153">
        <v>307</v>
      </c>
      <c r="F18" s="153">
        <v>-1427</v>
      </c>
      <c r="G18" s="157">
        <v>1605</v>
      </c>
      <c r="H18" s="153">
        <v>109</v>
      </c>
      <c r="I18" s="153">
        <v>0</v>
      </c>
      <c r="J18" s="153">
        <v>878</v>
      </c>
      <c r="K18" s="153">
        <v>2825</v>
      </c>
      <c r="L18" s="157">
        <f t="shared" si="1"/>
        <v>3812</v>
      </c>
      <c r="M18" s="153">
        <v>1197</v>
      </c>
      <c r="N18" s="153">
        <v>2690</v>
      </c>
      <c r="O18" s="153">
        <v>-228</v>
      </c>
    </row>
    <row r="19" spans="2:15" ht="15" customHeight="1">
      <c r="B19" s="83" t="s">
        <v>116</v>
      </c>
      <c r="C19" s="153">
        <v>-320</v>
      </c>
      <c r="D19" s="153">
        <v>198</v>
      </c>
      <c r="E19" s="153">
        <v>481</v>
      </c>
      <c r="F19" s="153">
        <v>-1244</v>
      </c>
      <c r="G19" s="157">
        <f t="shared" si="0"/>
        <v>-885</v>
      </c>
      <c r="H19" s="153">
        <v>-49</v>
      </c>
      <c r="I19" s="153">
        <v>49</v>
      </c>
      <c r="J19" s="153">
        <v>365</v>
      </c>
      <c r="K19" s="153">
        <v>-674</v>
      </c>
      <c r="L19" s="157">
        <f t="shared" si="1"/>
        <v>-309</v>
      </c>
      <c r="M19" s="153">
        <v>46</v>
      </c>
      <c r="N19" s="153">
        <v>145</v>
      </c>
      <c r="O19" s="153">
        <v>231</v>
      </c>
    </row>
    <row r="20" spans="2:15" s="16" customFormat="1" ht="15" customHeight="1" thickBot="1">
      <c r="B20" s="84" t="s">
        <v>2</v>
      </c>
      <c r="C20" s="154">
        <f t="shared" ref="C20:O20" si="2">SUM(C10,C12:C19)</f>
        <v>15385</v>
      </c>
      <c r="D20" s="154">
        <f t="shared" si="2"/>
        <v>15658</v>
      </c>
      <c r="E20" s="154">
        <f t="shared" si="2"/>
        <v>14524</v>
      </c>
      <c r="F20" s="154">
        <f t="shared" si="2"/>
        <v>27592</v>
      </c>
      <c r="G20" s="158">
        <f t="shared" si="2"/>
        <v>73162</v>
      </c>
      <c r="H20" s="154">
        <f t="shared" si="2"/>
        <v>21725</v>
      </c>
      <c r="I20" s="154">
        <f t="shared" si="2"/>
        <v>21183</v>
      </c>
      <c r="J20" s="154">
        <f t="shared" si="2"/>
        <v>26423</v>
      </c>
      <c r="K20" s="154">
        <f t="shared" si="2"/>
        <v>40412</v>
      </c>
      <c r="L20" s="158">
        <f t="shared" si="2"/>
        <v>109742</v>
      </c>
      <c r="M20" s="154">
        <f t="shared" si="2"/>
        <v>24743</v>
      </c>
      <c r="N20" s="154">
        <f t="shared" si="2"/>
        <v>33961</v>
      </c>
      <c r="O20" s="154">
        <f t="shared" si="2"/>
        <v>33994</v>
      </c>
    </row>
    <row r="21" spans="2:15" ht="15" customHeight="1" thickTop="1">
      <c r="B21" s="85" t="s">
        <v>118</v>
      </c>
      <c r="C21" s="152">
        <f>C20/'Income Statement'!C9</f>
        <v>0.30037681329194243</v>
      </c>
      <c r="D21" s="152">
        <f>D20/'Income Statement'!D9</f>
        <v>0.29532251980384761</v>
      </c>
      <c r="E21" s="152">
        <f>E20/'Income Statement'!E9</f>
        <v>0.23795402788472567</v>
      </c>
      <c r="F21" s="152">
        <f>F20/'Income Statement'!F9</f>
        <v>0.35086023829808877</v>
      </c>
      <c r="G21" s="159">
        <f>G20/'Income Statement'!G9</f>
        <v>0.29994629320629557</v>
      </c>
      <c r="H21" s="152">
        <f>H20/'Income Statement'!H9</f>
        <v>0.32144231053768529</v>
      </c>
      <c r="I21" s="152">
        <f>I20/'Income Statement'!I9</f>
        <v>0.27681511682609378</v>
      </c>
      <c r="J21" s="152">
        <f>J20/'Income Statement'!J9</f>
        <v>0.31797395845868731</v>
      </c>
      <c r="K21" s="152">
        <f>K20/'Income Statement'!K9</f>
        <v>0.38293235291330674</v>
      </c>
      <c r="L21" s="159">
        <f>L20/'Income Statement'!L9</f>
        <v>0.32981207605915713</v>
      </c>
      <c r="M21" s="152">
        <f>M20/'Income Statement'!M9</f>
        <v>0.25581299173929678</v>
      </c>
      <c r="N21" s="152">
        <f>N20/'Income Statement'!N9</f>
        <v>0.30928464095441921</v>
      </c>
      <c r="O21" s="152">
        <f>O20/'Income Statement'!O9</f>
        <v>0.30283107951609745</v>
      </c>
    </row>
    <row r="22" spans="2:15" ht="15" customHeight="1">
      <c r="C22" s="4"/>
      <c r="D22" s="4"/>
      <c r="E22" s="4"/>
      <c r="F22" s="4"/>
      <c r="H22" s="39"/>
      <c r="I22" s="39"/>
      <c r="J22" s="39"/>
      <c r="K22" s="39"/>
      <c r="L22" s="39"/>
      <c r="M22" s="39"/>
    </row>
    <row r="24" spans="2:15" ht="15" customHeight="1">
      <c r="F24" s="203"/>
      <c r="G24" s="203"/>
    </row>
    <row r="25" spans="2:15" ht="15" customHeight="1">
      <c r="H25" s="39"/>
      <c r="I25" s="39"/>
      <c r="J25" s="39"/>
      <c r="K25" s="39"/>
      <c r="L25" s="39"/>
      <c r="M25" s="39"/>
    </row>
    <row r="27" spans="2:15" ht="15" customHeight="1">
      <c r="H27" s="40"/>
      <c r="I27" s="40"/>
      <c r="J27" s="40"/>
      <c r="K27" s="40"/>
      <c r="L27" s="40"/>
      <c r="M27" s="40"/>
    </row>
    <row r="34" spans="8:13" ht="15" customHeight="1">
      <c r="H34" s="39"/>
      <c r="I34" s="39"/>
      <c r="J34" s="39"/>
      <c r="K34" s="39"/>
      <c r="L34" s="39"/>
      <c r="M34" s="39"/>
    </row>
    <row r="45" spans="8:13" ht="15" customHeight="1">
      <c r="H45" s="26"/>
      <c r="I45" s="26"/>
      <c r="J45" s="26"/>
      <c r="K45" s="26"/>
      <c r="L45" s="26"/>
      <c r="M45" s="26"/>
    </row>
    <row r="48" spans="8:13" ht="15" customHeight="1">
      <c r="H48" s="26"/>
      <c r="I48" s="26"/>
      <c r="J48" s="26"/>
      <c r="K48" s="26"/>
      <c r="L48" s="26"/>
      <c r="M48" s="26"/>
    </row>
    <row r="56" spans="8:13" ht="15" customHeight="1">
      <c r="H56" s="26"/>
      <c r="I56" s="26"/>
      <c r="J56" s="26"/>
      <c r="K56" s="26"/>
      <c r="L56" s="26"/>
      <c r="M56" s="26"/>
    </row>
  </sheetData>
  <hyperlinks>
    <hyperlink ref="B4" location="Cover!A1" display="Back to Main" xr:uid="{C2267AB2-16C9-474B-A833-9AEC62BBBBF2}"/>
  </hyperlinks>
  <pageMargins left="0.25" right="0.25" top="0.5" bottom="0.5" header="0.3" footer="0.55000000000000004"/>
  <pageSetup scale="45" orientation="landscape" r:id="rId1"/>
  <headerFooter>
    <oddFooter>&amp;L&amp;8&amp;K01+046LiveRamp Holdings, Inc.&amp;C&amp;8&amp;K01+047Page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codeName="Sheet7">
    <tabColor theme="4" tint="0.79998168889431442"/>
    <pageSetUpPr fitToPage="1"/>
  </sheetPr>
  <dimension ref="A1:P79"/>
  <sheetViews>
    <sheetView showGridLines="0" zoomScale="85" zoomScaleNormal="85" zoomScaleSheetLayoutView="100" workbookViewId="0">
      <selection activeCell="L81" sqref="L81"/>
    </sheetView>
  </sheetViews>
  <sheetFormatPr defaultColWidth="8.85546875" defaultRowHeight="15" customHeight="1"/>
  <cols>
    <col min="1" max="1" width="5.5703125" style="1" customWidth="1"/>
    <col min="2" max="2" width="97.85546875" style="1" bestFit="1" customWidth="1"/>
    <col min="3" max="3" width="14.140625" style="1" customWidth="1"/>
    <col min="4" max="7" width="12.42578125" style="1" customWidth="1"/>
    <col min="8" max="15" width="12" style="30" customWidth="1"/>
    <col min="16" max="16384" width="8.85546875" style="1"/>
  </cols>
  <sheetData>
    <row r="1" spans="1:15" ht="15" customHeight="1">
      <c r="B1" s="41"/>
      <c r="C1" s="41"/>
      <c r="D1" s="41"/>
      <c r="E1" s="41"/>
      <c r="F1" s="41"/>
      <c r="G1" s="41"/>
    </row>
    <row r="4" spans="1:15" ht="15" customHeight="1">
      <c r="B4" s="61" t="s">
        <v>9</v>
      </c>
      <c r="I4" s="60"/>
    </row>
    <row r="5" spans="1:15" ht="15" customHeight="1">
      <c r="B5" s="42" t="s">
        <v>18</v>
      </c>
      <c r="C5" s="42"/>
      <c r="D5" s="42"/>
      <c r="E5" s="42"/>
      <c r="F5" s="42"/>
      <c r="G5" s="42"/>
      <c r="H5" s="43"/>
      <c r="I5" s="43"/>
      <c r="J5" s="43"/>
      <c r="K5" s="43"/>
      <c r="L5" s="43"/>
      <c r="M5" s="43"/>
      <c r="N5" s="43"/>
      <c r="O5" s="43"/>
    </row>
    <row r="6" spans="1:15" ht="15" customHeight="1">
      <c r="B6" s="44" t="s">
        <v>16</v>
      </c>
      <c r="C6" s="44"/>
      <c r="D6" s="44"/>
      <c r="E6" s="44"/>
      <c r="F6" s="44"/>
      <c r="G6" s="44"/>
    </row>
    <row r="7" spans="1:15" s="46" customFormat="1" ht="15" customHeight="1">
      <c r="B7" s="45"/>
      <c r="C7" s="17" t="s">
        <v>160</v>
      </c>
      <c r="D7" s="17" t="s">
        <v>161</v>
      </c>
      <c r="E7" s="17" t="s">
        <v>162</v>
      </c>
      <c r="F7" s="17" t="s">
        <v>163</v>
      </c>
      <c r="G7" s="18" t="s">
        <v>164</v>
      </c>
      <c r="H7" s="17" t="s">
        <v>38</v>
      </c>
      <c r="I7" s="17" t="s">
        <v>39</v>
      </c>
      <c r="J7" s="17" t="s">
        <v>41</v>
      </c>
      <c r="K7" s="17" t="s">
        <v>44</v>
      </c>
      <c r="L7" s="18" t="s">
        <v>43</v>
      </c>
      <c r="M7" s="17" t="s">
        <v>45</v>
      </c>
      <c r="N7" s="17" t="s">
        <v>156</v>
      </c>
      <c r="O7" s="17" t="s">
        <v>165</v>
      </c>
    </row>
    <row r="8" spans="1:15" s="46" customFormat="1" ht="15" customHeight="1">
      <c r="B8" s="45"/>
      <c r="C8" s="17"/>
      <c r="D8" s="17"/>
      <c r="E8" s="17"/>
      <c r="F8" s="17"/>
      <c r="G8" s="47"/>
      <c r="H8" s="17"/>
      <c r="I8" s="17"/>
      <c r="J8" s="17"/>
      <c r="K8" s="17"/>
      <c r="L8" s="47"/>
      <c r="M8" s="17"/>
      <c r="N8" s="17"/>
      <c r="O8" s="17"/>
    </row>
    <row r="9" spans="1:15" s="46" customFormat="1" ht="15" customHeight="1">
      <c r="B9" s="70" t="s">
        <v>180</v>
      </c>
      <c r="C9" s="17"/>
      <c r="D9" s="17"/>
      <c r="E9" s="17"/>
      <c r="F9" s="17"/>
      <c r="G9" s="47"/>
      <c r="H9" s="17"/>
      <c r="I9" s="17"/>
      <c r="J9" s="17"/>
      <c r="K9" s="17"/>
      <c r="L9" s="47"/>
      <c r="M9" s="17"/>
      <c r="N9" s="17"/>
      <c r="O9" s="17"/>
    </row>
    <row r="10" spans="1:15" s="48" customFormat="1" ht="15" customHeight="1">
      <c r="B10" s="70" t="s">
        <v>76</v>
      </c>
      <c r="C10" s="72">
        <f>'Income Statement'!C20</f>
        <v>2440</v>
      </c>
      <c r="D10" s="72">
        <f>'Income Statement'!D20</f>
        <v>4078</v>
      </c>
      <c r="E10" s="72">
        <f>'Income Statement'!E20</f>
        <v>5805</v>
      </c>
      <c r="F10" s="72">
        <f>'Income Statement'!F20</f>
        <v>8130</v>
      </c>
      <c r="G10" s="106">
        <f>SUM(C10:F10)</f>
        <v>20453</v>
      </c>
      <c r="H10" s="72">
        <f>'Income Statement'!H20</f>
        <v>5644</v>
      </c>
      <c r="I10" s="72">
        <f>'Income Statement'!I20</f>
        <v>-12568</v>
      </c>
      <c r="J10" s="72">
        <f>'Income Statement'!J20</f>
        <v>7924</v>
      </c>
      <c r="K10" s="72">
        <f>'Income Statement'!K20</f>
        <v>28308</v>
      </c>
      <c r="L10" s="106">
        <f>SUM(H10:K10)</f>
        <v>29308</v>
      </c>
      <c r="M10" s="72">
        <f>'Income Statement'!M20</f>
        <v>4579</v>
      </c>
      <c r="N10" s="72">
        <f>'Income Statement'!N20</f>
        <v>10290</v>
      </c>
      <c r="O10" s="72">
        <f>'Income Statement'!O20</f>
        <v>10331</v>
      </c>
    </row>
    <row r="11" spans="1:15" s="6" customFormat="1" ht="15" customHeight="1">
      <c r="B11" s="70" t="s">
        <v>79</v>
      </c>
      <c r="C11" s="71"/>
      <c r="D11" s="71"/>
      <c r="E11" s="71"/>
      <c r="F11" s="71"/>
      <c r="G11" s="107"/>
      <c r="H11" s="71"/>
      <c r="I11" s="71"/>
      <c r="J11" s="71"/>
      <c r="K11" s="71"/>
      <c r="L11" s="107"/>
      <c r="M11" s="71"/>
      <c r="N11" s="71"/>
      <c r="O11" s="71"/>
    </row>
    <row r="12" spans="1:15" s="6" customFormat="1" ht="15" customHeight="1">
      <c r="B12" s="77" t="s">
        <v>80</v>
      </c>
      <c r="C12" s="71">
        <v>709</v>
      </c>
      <c r="D12" s="71">
        <v>1039</v>
      </c>
      <c r="E12" s="71">
        <v>1293</v>
      </c>
      <c r="F12" s="71">
        <v>1770</v>
      </c>
      <c r="G12" s="107">
        <f>SUM(C12:F12)</f>
        <v>4811</v>
      </c>
      <c r="H12" s="71">
        <v>-390</v>
      </c>
      <c r="I12" s="71">
        <v>589</v>
      </c>
      <c r="J12" s="71">
        <v>-1385</v>
      </c>
      <c r="K12" s="71">
        <v>475</v>
      </c>
      <c r="L12" s="107">
        <f>SUM(H12:K12)</f>
        <v>-711</v>
      </c>
      <c r="M12" s="71">
        <v>1079</v>
      </c>
      <c r="N12" s="71">
        <v>918</v>
      </c>
      <c r="O12" s="71">
        <v>1632</v>
      </c>
    </row>
    <row r="13" spans="1:15" s="6" customFormat="1" ht="15" customHeight="1">
      <c r="B13" s="77" t="s">
        <v>81</v>
      </c>
      <c r="C13" s="71">
        <v>5934</v>
      </c>
      <c r="D13" s="71">
        <v>6146</v>
      </c>
      <c r="E13" s="71">
        <v>6087</v>
      </c>
      <c r="F13" s="71">
        <v>6428</v>
      </c>
      <c r="G13" s="107">
        <f t="shared" ref="G13:G30" si="0">SUM(C13:F13)</f>
        <v>24595</v>
      </c>
      <c r="H13" s="71">
        <v>7057</v>
      </c>
      <c r="I13" s="71">
        <v>7440</v>
      </c>
      <c r="J13" s="71">
        <v>7492</v>
      </c>
      <c r="K13" s="71">
        <v>8296</v>
      </c>
      <c r="L13" s="107">
        <f t="shared" ref="L13:L30" si="1">SUM(H13:K13)</f>
        <v>30285</v>
      </c>
      <c r="M13" s="71">
        <v>9040</v>
      </c>
      <c r="N13" s="71">
        <v>8317</v>
      </c>
      <c r="O13" s="71">
        <v>8089</v>
      </c>
    </row>
    <row r="14" spans="1:15" s="6" customFormat="1" ht="15" customHeight="1">
      <c r="A14" s="6" t="s">
        <v>46</v>
      </c>
      <c r="B14" s="77" t="s">
        <v>82</v>
      </c>
      <c r="C14" s="71">
        <v>72</v>
      </c>
      <c r="D14" s="71">
        <v>70</v>
      </c>
      <c r="E14" s="71">
        <v>69</v>
      </c>
      <c r="F14" s="71">
        <v>74</v>
      </c>
      <c r="G14" s="107">
        <f t="shared" si="0"/>
        <v>285</v>
      </c>
      <c r="H14" s="71">
        <v>74</v>
      </c>
      <c r="I14" s="71">
        <v>73</v>
      </c>
      <c r="J14" s="71">
        <v>74</v>
      </c>
      <c r="K14" s="71">
        <v>73</v>
      </c>
      <c r="L14" s="107">
        <f t="shared" si="1"/>
        <v>294</v>
      </c>
      <c r="M14" s="71">
        <v>74</v>
      </c>
      <c r="N14" s="71">
        <v>73</v>
      </c>
      <c r="O14" s="71">
        <v>74</v>
      </c>
    </row>
    <row r="15" spans="1:15" s="6" customFormat="1" ht="15" customHeight="1">
      <c r="B15" s="77" t="s">
        <v>170</v>
      </c>
      <c r="C15" s="71">
        <v>0</v>
      </c>
      <c r="D15" s="71">
        <v>0</v>
      </c>
      <c r="E15" s="71">
        <v>0</v>
      </c>
      <c r="F15" s="71">
        <v>350</v>
      </c>
      <c r="G15" s="107">
        <f t="shared" si="0"/>
        <v>350</v>
      </c>
      <c r="H15" s="71">
        <v>0</v>
      </c>
      <c r="I15" s="71">
        <v>0</v>
      </c>
      <c r="J15" s="71">
        <v>0</v>
      </c>
      <c r="K15" s="71">
        <v>0</v>
      </c>
      <c r="L15" s="107">
        <f t="shared" si="1"/>
        <v>0</v>
      </c>
      <c r="M15" s="71">
        <v>0</v>
      </c>
      <c r="N15" s="71">
        <v>0</v>
      </c>
      <c r="O15" s="71">
        <v>0</v>
      </c>
    </row>
    <row r="16" spans="1:15" s="6" customFormat="1" ht="15" customHeight="1">
      <c r="B16" s="77" t="s">
        <v>171</v>
      </c>
      <c r="C16" s="71">
        <v>21</v>
      </c>
      <c r="D16" s="71">
        <v>15</v>
      </c>
      <c r="E16" s="71">
        <v>0</v>
      </c>
      <c r="F16" s="71">
        <v>0</v>
      </c>
      <c r="G16" s="107">
        <f t="shared" si="0"/>
        <v>36</v>
      </c>
      <c r="H16" s="71">
        <v>0</v>
      </c>
      <c r="I16" s="71">
        <v>0</v>
      </c>
      <c r="J16" s="71">
        <v>0</v>
      </c>
      <c r="K16" s="71">
        <v>0</v>
      </c>
      <c r="L16" s="107">
        <f t="shared" ref="L16" si="2">SUM(H16:K16)</f>
        <v>0</v>
      </c>
      <c r="M16" s="71">
        <v>0</v>
      </c>
      <c r="N16" s="71">
        <v>0</v>
      </c>
      <c r="O16" s="71">
        <v>0</v>
      </c>
    </row>
    <row r="17" spans="2:15" s="6" customFormat="1" ht="15" customHeight="1">
      <c r="B17" s="77" t="s">
        <v>146</v>
      </c>
      <c r="C17" s="71">
        <v>0</v>
      </c>
      <c r="D17" s="71">
        <v>0</v>
      </c>
      <c r="E17" s="71">
        <v>0</v>
      </c>
      <c r="F17" s="71">
        <v>0</v>
      </c>
      <c r="G17" s="107">
        <f t="shared" si="0"/>
        <v>0</v>
      </c>
      <c r="H17" s="71">
        <v>0</v>
      </c>
      <c r="I17" s="71">
        <v>0</v>
      </c>
      <c r="J17" s="71">
        <v>0</v>
      </c>
      <c r="K17" s="71">
        <v>0</v>
      </c>
      <c r="L17" s="107">
        <f t="shared" si="1"/>
        <v>0</v>
      </c>
      <c r="M17" s="71">
        <v>2002</v>
      </c>
      <c r="N17" s="71">
        <v>1880</v>
      </c>
      <c r="O17" s="71">
        <v>1652</v>
      </c>
    </row>
    <row r="18" spans="2:15" s="6" customFormat="1" ht="15" customHeight="1">
      <c r="B18" s="77" t="s">
        <v>83</v>
      </c>
      <c r="C18" s="71">
        <v>-1624</v>
      </c>
      <c r="D18" s="71">
        <v>-1472</v>
      </c>
      <c r="E18" s="71">
        <v>-816</v>
      </c>
      <c r="F18" s="71">
        <v>-1225</v>
      </c>
      <c r="G18" s="107">
        <f t="shared" si="0"/>
        <v>-5137</v>
      </c>
      <c r="H18" s="71">
        <v>-1328</v>
      </c>
      <c r="I18" s="71">
        <v>-1847</v>
      </c>
      <c r="J18" s="71">
        <v>-1397</v>
      </c>
      <c r="K18" s="71">
        <v>-3294</v>
      </c>
      <c r="L18" s="107">
        <f t="shared" si="1"/>
        <v>-7866</v>
      </c>
      <c r="M18" s="71">
        <v>-2016</v>
      </c>
      <c r="N18" s="71">
        <v>-1958</v>
      </c>
      <c r="O18" s="71">
        <v>-2000</v>
      </c>
    </row>
    <row r="19" spans="2:15" s="6" customFormat="1" ht="15" customHeight="1">
      <c r="B19" s="77" t="s">
        <v>147</v>
      </c>
      <c r="C19" s="71">
        <v>802</v>
      </c>
      <c r="D19" s="71">
        <v>1140</v>
      </c>
      <c r="E19" s="71">
        <v>1619</v>
      </c>
      <c r="F19" s="71">
        <v>2423</v>
      </c>
      <c r="G19" s="107">
        <f t="shared" si="0"/>
        <v>5984</v>
      </c>
      <c r="H19" s="71">
        <v>2538</v>
      </c>
      <c r="I19" s="71">
        <v>4714</v>
      </c>
      <c r="J19" s="71">
        <v>4848</v>
      </c>
      <c r="K19" s="71">
        <v>9787</v>
      </c>
      <c r="L19" s="107">
        <f t="shared" si="1"/>
        <v>21887</v>
      </c>
      <c r="M19" s="71">
        <v>10994</v>
      </c>
      <c r="N19" s="71">
        <v>9259</v>
      </c>
      <c r="O19" s="71">
        <v>10971</v>
      </c>
    </row>
    <row r="20" spans="2:15" s="6" customFormat="1" ht="15" customHeight="1">
      <c r="B20" s="77" t="s">
        <v>84</v>
      </c>
      <c r="C20" s="71">
        <v>-29</v>
      </c>
      <c r="D20" s="71">
        <v>-13</v>
      </c>
      <c r="E20" s="71">
        <v>6</v>
      </c>
      <c r="F20" s="71">
        <v>24</v>
      </c>
      <c r="G20" s="107">
        <f t="shared" si="0"/>
        <v>-12</v>
      </c>
      <c r="H20" s="71">
        <v>66</v>
      </c>
      <c r="I20" s="71">
        <v>-57</v>
      </c>
      <c r="J20" s="71">
        <v>121</v>
      </c>
      <c r="K20" s="71">
        <v>-27</v>
      </c>
      <c r="L20" s="107">
        <f t="shared" si="1"/>
        <v>103</v>
      </c>
      <c r="M20" s="71">
        <v>-14</v>
      </c>
      <c r="N20" s="71">
        <v>86</v>
      </c>
      <c r="O20" s="71">
        <v>-65</v>
      </c>
    </row>
    <row r="21" spans="2:15" s="6" customFormat="1" ht="15" customHeight="1">
      <c r="B21" s="77" t="s">
        <v>85</v>
      </c>
      <c r="C21" s="71">
        <v>-979</v>
      </c>
      <c r="D21" s="71">
        <v>80</v>
      </c>
      <c r="E21" s="71">
        <v>-50</v>
      </c>
      <c r="F21" s="71">
        <v>0</v>
      </c>
      <c r="G21" s="107">
        <f t="shared" si="0"/>
        <v>-949</v>
      </c>
      <c r="H21" s="71">
        <v>0</v>
      </c>
      <c r="I21" s="71">
        <v>57</v>
      </c>
      <c r="J21" s="71">
        <v>0</v>
      </c>
      <c r="K21" s="71">
        <v>0</v>
      </c>
      <c r="L21" s="107">
        <f t="shared" si="1"/>
        <v>57</v>
      </c>
      <c r="M21" s="71">
        <v>0</v>
      </c>
      <c r="N21" s="71">
        <v>0</v>
      </c>
      <c r="O21" s="71">
        <v>0</v>
      </c>
    </row>
    <row r="22" spans="2:15" s="6" customFormat="1" ht="15" customHeight="1">
      <c r="B22" s="77" t="s">
        <v>148</v>
      </c>
      <c r="C22" s="71">
        <v>0</v>
      </c>
      <c r="D22" s="71">
        <v>0</v>
      </c>
      <c r="E22" s="71">
        <v>0</v>
      </c>
      <c r="F22" s="71">
        <v>0</v>
      </c>
      <c r="G22" s="107">
        <f t="shared" si="0"/>
        <v>0</v>
      </c>
      <c r="H22" s="71">
        <v>0</v>
      </c>
      <c r="I22" s="71">
        <v>0</v>
      </c>
      <c r="J22" s="71">
        <v>0</v>
      </c>
      <c r="K22" s="71">
        <v>0</v>
      </c>
      <c r="L22" s="107">
        <f t="shared" si="1"/>
        <v>0</v>
      </c>
      <c r="M22" s="71">
        <v>471</v>
      </c>
      <c r="N22" s="71">
        <v>874</v>
      </c>
      <c r="O22" s="71">
        <v>8</v>
      </c>
    </row>
    <row r="23" spans="2:15" s="6" customFormat="1" ht="15" customHeight="1">
      <c r="B23" s="77" t="s">
        <v>157</v>
      </c>
      <c r="C23" s="71">
        <v>0</v>
      </c>
      <c r="D23" s="71">
        <v>0</v>
      </c>
      <c r="E23" s="71">
        <v>0</v>
      </c>
      <c r="F23" s="71">
        <v>0</v>
      </c>
      <c r="G23" s="107">
        <f t="shared" si="0"/>
        <v>0</v>
      </c>
      <c r="H23" s="71">
        <v>0</v>
      </c>
      <c r="I23" s="71">
        <v>0</v>
      </c>
      <c r="J23" s="71">
        <v>0</v>
      </c>
      <c r="K23" s="71">
        <v>0</v>
      </c>
      <c r="L23" s="107">
        <f t="shared" si="1"/>
        <v>0</v>
      </c>
      <c r="M23" s="71">
        <v>0</v>
      </c>
      <c r="N23" s="71">
        <v>1510</v>
      </c>
      <c r="O23" s="71">
        <v>0</v>
      </c>
    </row>
    <row r="24" spans="2:15" s="6" customFormat="1" ht="15" customHeight="1">
      <c r="B24" s="77" t="s">
        <v>86</v>
      </c>
      <c r="C24" s="71">
        <v>870</v>
      </c>
      <c r="D24" s="71">
        <v>188</v>
      </c>
      <c r="E24" s="71">
        <v>794</v>
      </c>
      <c r="F24" s="71">
        <v>1703</v>
      </c>
      <c r="G24" s="107">
        <f t="shared" si="0"/>
        <v>3555</v>
      </c>
      <c r="H24" s="71">
        <v>3073</v>
      </c>
      <c r="I24" s="71">
        <v>18728</v>
      </c>
      <c r="J24" s="71">
        <v>-4</v>
      </c>
      <c r="K24" s="71">
        <v>277</v>
      </c>
      <c r="L24" s="107">
        <f t="shared" si="1"/>
        <v>22074</v>
      </c>
      <c r="M24" s="71">
        <v>0</v>
      </c>
      <c r="N24" s="71">
        <v>0</v>
      </c>
      <c r="O24" s="71">
        <v>0</v>
      </c>
    </row>
    <row r="25" spans="2:15" s="6" customFormat="1" ht="15" customHeight="1">
      <c r="B25" s="77" t="s">
        <v>87</v>
      </c>
      <c r="C25" s="71">
        <v>621</v>
      </c>
      <c r="D25" s="71">
        <v>0</v>
      </c>
      <c r="E25" s="71">
        <v>121</v>
      </c>
      <c r="F25" s="71">
        <v>-69</v>
      </c>
      <c r="G25" s="107">
        <f t="shared" si="0"/>
        <v>673</v>
      </c>
      <c r="H25" s="71">
        <v>-68</v>
      </c>
      <c r="I25" s="71">
        <v>130</v>
      </c>
      <c r="J25" s="71">
        <v>599</v>
      </c>
      <c r="K25" s="71">
        <v>72</v>
      </c>
      <c r="L25" s="107">
        <f t="shared" si="1"/>
        <v>733</v>
      </c>
      <c r="M25" s="71">
        <v>-150</v>
      </c>
      <c r="N25" s="71">
        <v>-152</v>
      </c>
      <c r="O25" s="71">
        <v>620</v>
      </c>
    </row>
    <row r="26" spans="2:15" s="6" customFormat="1" ht="15" customHeight="1">
      <c r="B26" s="49" t="s">
        <v>78</v>
      </c>
      <c r="C26" s="71"/>
      <c r="D26" s="71"/>
      <c r="E26" s="71"/>
      <c r="F26" s="71"/>
      <c r="G26" s="107"/>
      <c r="H26" s="71"/>
      <c r="I26" s="71"/>
      <c r="J26" s="71"/>
      <c r="K26" s="71"/>
      <c r="L26" s="107"/>
      <c r="M26" s="71"/>
      <c r="N26" s="71"/>
      <c r="O26" s="71"/>
    </row>
    <row r="27" spans="2:15" s="6" customFormat="1" ht="15" customHeight="1">
      <c r="B27" s="77" t="s">
        <v>88</v>
      </c>
      <c r="C27" s="71">
        <v>4098</v>
      </c>
      <c r="D27" s="71">
        <v>-4145</v>
      </c>
      <c r="E27" s="71">
        <v>-11586</v>
      </c>
      <c r="F27" s="71">
        <v>-18810</v>
      </c>
      <c r="G27" s="107">
        <f t="shared" si="0"/>
        <v>-30443</v>
      </c>
      <c r="H27" s="71">
        <v>7803</v>
      </c>
      <c r="I27" s="71">
        <v>714</v>
      </c>
      <c r="J27" s="71">
        <v>-7827</v>
      </c>
      <c r="K27" s="71">
        <v>-22694</v>
      </c>
      <c r="L27" s="107">
        <f t="shared" si="1"/>
        <v>-22004</v>
      </c>
      <c r="M27" s="71">
        <v>-12224</v>
      </c>
      <c r="N27" s="71">
        <v>-9718</v>
      </c>
      <c r="O27" s="71">
        <v>-1900</v>
      </c>
    </row>
    <row r="28" spans="2:15" s="6" customFormat="1" ht="15" customHeight="1">
      <c r="B28" s="77" t="s">
        <v>99</v>
      </c>
      <c r="C28" s="71">
        <v>767</v>
      </c>
      <c r="D28" s="71">
        <v>91</v>
      </c>
      <c r="E28" s="71">
        <v>-4324</v>
      </c>
      <c r="F28" s="71">
        <v>-5547</v>
      </c>
      <c r="G28" s="107">
        <f t="shared" si="0"/>
        <v>-9013</v>
      </c>
      <c r="H28" s="71">
        <v>1742</v>
      </c>
      <c r="I28" s="71">
        <v>-2325</v>
      </c>
      <c r="J28" s="71">
        <v>5011</v>
      </c>
      <c r="K28" s="71">
        <v>-11995</v>
      </c>
      <c r="L28" s="107">
        <f t="shared" si="1"/>
        <v>-7567</v>
      </c>
      <c r="M28" s="71">
        <v>-2332</v>
      </c>
      <c r="N28" s="71">
        <v>1383</v>
      </c>
      <c r="O28" s="71">
        <v>-1161</v>
      </c>
    </row>
    <row r="29" spans="2:15" s="6" customFormat="1" ht="15" customHeight="1">
      <c r="B29" s="77" t="s">
        <v>100</v>
      </c>
      <c r="C29" s="71">
        <v>1291</v>
      </c>
      <c r="D29" s="71">
        <v>766</v>
      </c>
      <c r="E29" s="71">
        <v>-176</v>
      </c>
      <c r="F29" s="71">
        <v>601</v>
      </c>
      <c r="G29" s="107">
        <f t="shared" si="0"/>
        <v>2482</v>
      </c>
      <c r="H29" s="71">
        <v>-524</v>
      </c>
      <c r="I29" s="71">
        <v>1065</v>
      </c>
      <c r="J29" s="71">
        <v>-116</v>
      </c>
      <c r="K29" s="71">
        <v>-474</v>
      </c>
      <c r="L29" s="107">
        <f t="shared" si="1"/>
        <v>-49</v>
      </c>
      <c r="M29" s="71">
        <v>2</v>
      </c>
      <c r="N29" s="71">
        <v>2260</v>
      </c>
      <c r="O29" s="71">
        <v>1190</v>
      </c>
    </row>
    <row r="30" spans="2:15" s="6" customFormat="1" ht="15" customHeight="1">
      <c r="B30" s="77" t="s">
        <v>101</v>
      </c>
      <c r="C30" s="71">
        <v>-2291</v>
      </c>
      <c r="D30" s="71">
        <v>-3219</v>
      </c>
      <c r="E30" s="71">
        <v>1530</v>
      </c>
      <c r="F30" s="71">
        <v>7526</v>
      </c>
      <c r="G30" s="107">
        <f t="shared" si="0"/>
        <v>3546</v>
      </c>
      <c r="H30" s="71">
        <v>-6223</v>
      </c>
      <c r="I30" s="71">
        <v>6051</v>
      </c>
      <c r="J30" s="71">
        <v>866</v>
      </c>
      <c r="K30" s="71">
        <v>15511</v>
      </c>
      <c r="L30" s="107">
        <f t="shared" si="1"/>
        <v>16205</v>
      </c>
      <c r="M30" s="71">
        <v>-13754</v>
      </c>
      <c r="N30" s="71">
        <v>3776</v>
      </c>
      <c r="O30" s="71">
        <v>2371</v>
      </c>
    </row>
    <row r="31" spans="2:15" s="24" customFormat="1" ht="15" customHeight="1">
      <c r="B31" s="80" t="s">
        <v>29</v>
      </c>
      <c r="C31" s="108">
        <f t="shared" ref="C31:F31" si="3">SUM(C10:C30)</f>
        <v>12702</v>
      </c>
      <c r="D31" s="108">
        <f t="shared" si="3"/>
        <v>4764</v>
      </c>
      <c r="E31" s="108">
        <f t="shared" si="3"/>
        <v>372</v>
      </c>
      <c r="F31" s="108">
        <f t="shared" si="3"/>
        <v>3378</v>
      </c>
      <c r="G31" s="162">
        <f t="shared" ref="G31" si="4">SUM(G10:G30)</f>
        <v>21216</v>
      </c>
      <c r="H31" s="108">
        <f t="shared" ref="H31:M31" si="5">SUM(H10:H30)</f>
        <v>19464</v>
      </c>
      <c r="I31" s="108">
        <f t="shared" si="5"/>
        <v>22764</v>
      </c>
      <c r="J31" s="108">
        <f t="shared" si="5"/>
        <v>16206</v>
      </c>
      <c r="K31" s="108">
        <f t="shared" si="5"/>
        <v>24315</v>
      </c>
      <c r="L31" s="162">
        <f t="shared" si="5"/>
        <v>82749</v>
      </c>
      <c r="M31" s="108">
        <f t="shared" si="5"/>
        <v>-2249</v>
      </c>
      <c r="N31" s="108">
        <f t="shared" ref="N31:O31" si="6">SUM(N10:N30)</f>
        <v>28798</v>
      </c>
      <c r="O31" s="108">
        <f t="shared" si="6"/>
        <v>31812</v>
      </c>
    </row>
    <row r="32" spans="2:15" s="6" customFormat="1" ht="15" customHeight="1">
      <c r="B32" s="49"/>
      <c r="C32" s="74"/>
      <c r="D32" s="74"/>
      <c r="E32" s="74"/>
      <c r="F32" s="74"/>
      <c r="G32" s="68"/>
      <c r="H32" s="74"/>
      <c r="I32" s="74"/>
      <c r="J32" s="74"/>
      <c r="K32" s="74"/>
      <c r="L32" s="68"/>
      <c r="M32" s="74"/>
      <c r="N32" s="74"/>
      <c r="O32" s="74"/>
    </row>
    <row r="33" spans="2:16" s="6" customFormat="1" ht="15" customHeight="1">
      <c r="B33" s="70" t="s">
        <v>89</v>
      </c>
      <c r="C33" s="75"/>
      <c r="D33" s="75"/>
      <c r="E33" s="75"/>
      <c r="F33" s="75"/>
      <c r="G33" s="68"/>
      <c r="H33" s="75"/>
      <c r="I33" s="75"/>
      <c r="J33" s="75"/>
      <c r="K33" s="75"/>
      <c r="L33" s="68"/>
      <c r="M33" s="75"/>
      <c r="N33" s="75"/>
      <c r="O33" s="75"/>
    </row>
    <row r="34" spans="2:16" s="6" customFormat="1" ht="15" customHeight="1">
      <c r="B34" s="77" t="s">
        <v>91</v>
      </c>
      <c r="C34" s="71">
        <v>-3049</v>
      </c>
      <c r="D34" s="71">
        <v>-1513</v>
      </c>
      <c r="E34" s="71">
        <v>-1983</v>
      </c>
      <c r="F34" s="71">
        <v>-3206</v>
      </c>
      <c r="G34" s="107">
        <f>SUM(C34:F34)</f>
        <v>-9751</v>
      </c>
      <c r="H34" s="71">
        <v>-1915</v>
      </c>
      <c r="I34" s="71">
        <v>-1598</v>
      </c>
      <c r="J34" s="71">
        <v>-1986</v>
      </c>
      <c r="K34" s="71">
        <v>-3898</v>
      </c>
      <c r="L34" s="107">
        <f>SUM(H34:K34)</f>
        <v>-9397</v>
      </c>
      <c r="M34" s="71">
        <v>-4759</v>
      </c>
      <c r="N34" s="71">
        <v>-8847</v>
      </c>
      <c r="O34" s="71">
        <v>-14113</v>
      </c>
    </row>
    <row r="35" spans="2:16" s="24" customFormat="1" ht="15" customHeight="1">
      <c r="B35" s="82" t="s">
        <v>111</v>
      </c>
      <c r="C35" s="112">
        <v>0</v>
      </c>
      <c r="D35" s="112">
        <v>0</v>
      </c>
      <c r="E35" s="112">
        <v>0</v>
      </c>
      <c r="F35" s="112">
        <v>0</v>
      </c>
      <c r="G35" s="163">
        <f t="shared" ref="G35" si="7">SUM(C35:F35)</f>
        <v>0</v>
      </c>
      <c r="H35" s="112">
        <v>0</v>
      </c>
      <c r="I35" s="112">
        <v>0</v>
      </c>
      <c r="J35" s="112">
        <v>-24323</v>
      </c>
      <c r="K35" s="112">
        <v>-124894</v>
      </c>
      <c r="L35" s="163">
        <f t="shared" ref="L35" si="8">SUM(H35:K35)</f>
        <v>-149217</v>
      </c>
      <c r="M35" s="112">
        <v>0</v>
      </c>
      <c r="N35" s="112">
        <v>0</v>
      </c>
      <c r="O35" s="112">
        <v>0</v>
      </c>
    </row>
    <row r="36" spans="2:16" s="24" customFormat="1" ht="15" customHeight="1">
      <c r="B36" s="70" t="s">
        <v>92</v>
      </c>
      <c r="C36" s="73">
        <f t="shared" ref="C36:F36" si="9">SUM(C34:C35)</f>
        <v>-3049</v>
      </c>
      <c r="D36" s="73">
        <f t="shared" si="9"/>
        <v>-1513</v>
      </c>
      <c r="E36" s="73">
        <f t="shared" si="9"/>
        <v>-1983</v>
      </c>
      <c r="F36" s="73">
        <f t="shared" si="9"/>
        <v>-3206</v>
      </c>
      <c r="G36" s="115">
        <f t="shared" ref="G36" si="10">SUM(G34:G35)</f>
        <v>-9751</v>
      </c>
      <c r="H36" s="73">
        <f t="shared" ref="H36:M36" si="11">SUM(H34:H35)</f>
        <v>-1915</v>
      </c>
      <c r="I36" s="73">
        <f t="shared" si="11"/>
        <v>-1598</v>
      </c>
      <c r="J36" s="73">
        <f t="shared" si="11"/>
        <v>-26309</v>
      </c>
      <c r="K36" s="73">
        <f t="shared" si="11"/>
        <v>-128792</v>
      </c>
      <c r="L36" s="115">
        <f t="shared" si="11"/>
        <v>-158614</v>
      </c>
      <c r="M36" s="73">
        <f t="shared" si="11"/>
        <v>-4759</v>
      </c>
      <c r="N36" s="73">
        <f t="shared" ref="N36:O36" si="12">SUM(N34:N35)</f>
        <v>-8847</v>
      </c>
      <c r="O36" s="73">
        <f t="shared" si="12"/>
        <v>-14113</v>
      </c>
    </row>
    <row r="37" spans="2:16" s="24" customFormat="1" ht="15" customHeight="1">
      <c r="B37" s="70"/>
      <c r="C37" s="76"/>
      <c r="D37" s="76"/>
      <c r="E37" s="76"/>
      <c r="F37" s="76"/>
      <c r="G37" s="69"/>
      <c r="H37" s="76"/>
      <c r="I37" s="76"/>
      <c r="J37" s="76"/>
      <c r="K37" s="76"/>
      <c r="L37" s="69"/>
      <c r="M37" s="76"/>
      <c r="N37" s="76"/>
      <c r="O37" s="76"/>
    </row>
    <row r="38" spans="2:16" s="6" customFormat="1" ht="15" customHeight="1">
      <c r="B38" s="70" t="s">
        <v>90</v>
      </c>
      <c r="C38" s="75"/>
      <c r="D38" s="75"/>
      <c r="E38" s="75"/>
      <c r="F38" s="75"/>
      <c r="G38" s="107"/>
      <c r="H38" s="71"/>
      <c r="I38" s="71"/>
      <c r="J38" s="71"/>
      <c r="K38" s="71"/>
      <c r="L38" s="107"/>
      <c r="M38" s="71"/>
      <c r="N38" s="71"/>
      <c r="O38" s="71"/>
    </row>
    <row r="39" spans="2:16" s="6" customFormat="1" ht="15" customHeight="1">
      <c r="B39" s="77" t="s">
        <v>172</v>
      </c>
      <c r="C39" s="71">
        <v>0</v>
      </c>
      <c r="D39" s="71">
        <v>0</v>
      </c>
      <c r="E39" s="71">
        <v>0</v>
      </c>
      <c r="F39" s="71">
        <v>89650</v>
      </c>
      <c r="G39" s="107">
        <f t="shared" ref="G39:G53" si="13">SUM(C39:F39)</f>
        <v>89650</v>
      </c>
      <c r="H39" s="71">
        <v>0</v>
      </c>
      <c r="I39" s="71">
        <v>0</v>
      </c>
      <c r="J39" s="71">
        <v>0</v>
      </c>
      <c r="K39" s="71">
        <v>0</v>
      </c>
      <c r="L39" s="107">
        <f t="shared" ref="L39" si="14">SUM(H39:K39)</f>
        <v>0</v>
      </c>
      <c r="M39" s="71">
        <v>0</v>
      </c>
      <c r="N39" s="71">
        <v>0</v>
      </c>
      <c r="O39" s="71">
        <v>0</v>
      </c>
    </row>
    <row r="40" spans="2:16" s="6" customFormat="1" ht="15" customHeight="1">
      <c r="B40" s="77" t="s">
        <v>93</v>
      </c>
      <c r="C40" s="71">
        <v>-188</v>
      </c>
      <c r="D40" s="71">
        <v>-1</v>
      </c>
      <c r="E40" s="71">
        <v>-374</v>
      </c>
      <c r="F40" s="71">
        <v>-141550</v>
      </c>
      <c r="G40" s="107">
        <f t="shared" si="13"/>
        <v>-142113</v>
      </c>
      <c r="H40" s="71">
        <v>0</v>
      </c>
      <c r="I40" s="71">
        <v>-22000</v>
      </c>
      <c r="J40" s="71">
        <v>0</v>
      </c>
      <c r="K40" s="71">
        <v>0</v>
      </c>
      <c r="L40" s="107">
        <f t="shared" ref="L40:L53" si="15">SUM(H40:K40)</f>
        <v>-22000</v>
      </c>
      <c r="M40" s="71">
        <v>0</v>
      </c>
      <c r="N40" s="71">
        <v>0</v>
      </c>
      <c r="O40" s="71">
        <v>0</v>
      </c>
    </row>
    <row r="41" spans="2:16" s="6" customFormat="1" ht="15" customHeight="1">
      <c r="B41" s="77" t="s">
        <v>173</v>
      </c>
      <c r="C41" s="71">
        <v>0</v>
      </c>
      <c r="D41" s="71">
        <v>-2033</v>
      </c>
      <c r="E41" s="71">
        <v>0</v>
      </c>
      <c r="F41" s="71">
        <v>0</v>
      </c>
      <c r="G41" s="107">
        <f t="shared" si="13"/>
        <v>-2033</v>
      </c>
      <c r="H41" s="71">
        <v>0</v>
      </c>
      <c r="I41" s="71">
        <v>0</v>
      </c>
      <c r="J41" s="71">
        <v>0</v>
      </c>
      <c r="K41" s="71">
        <v>0</v>
      </c>
      <c r="L41" s="107">
        <f t="shared" si="15"/>
        <v>0</v>
      </c>
      <c r="M41" s="71">
        <v>0</v>
      </c>
      <c r="N41" s="71">
        <v>0</v>
      </c>
      <c r="O41" s="71">
        <v>0</v>
      </c>
    </row>
    <row r="42" spans="2:16" s="6" customFormat="1" ht="15" customHeight="1">
      <c r="B42" s="77" t="s">
        <v>166</v>
      </c>
      <c r="C42" s="71">
        <v>0</v>
      </c>
      <c r="D42" s="71">
        <v>-50</v>
      </c>
      <c r="E42" s="71">
        <v>0</v>
      </c>
      <c r="F42" s="71">
        <v>0</v>
      </c>
      <c r="G42" s="107">
        <f t="shared" si="13"/>
        <v>-50</v>
      </c>
      <c r="H42" s="71">
        <v>0</v>
      </c>
      <c r="I42" s="71">
        <v>0</v>
      </c>
      <c r="J42" s="71">
        <v>0</v>
      </c>
      <c r="K42" s="71">
        <v>0</v>
      </c>
      <c r="L42" s="107">
        <f t="shared" si="15"/>
        <v>0</v>
      </c>
      <c r="M42" s="71">
        <v>0</v>
      </c>
      <c r="N42" s="71">
        <v>0</v>
      </c>
      <c r="O42" s="71">
        <v>0</v>
      </c>
    </row>
    <row r="43" spans="2:16" s="6" customFormat="1" ht="15" customHeight="1">
      <c r="B43" s="77" t="s">
        <v>150</v>
      </c>
      <c r="C43" s="71">
        <v>-601</v>
      </c>
      <c r="D43" s="71">
        <v>0</v>
      </c>
      <c r="E43" s="71">
        <v>0</v>
      </c>
      <c r="F43" s="71">
        <v>0</v>
      </c>
      <c r="G43" s="107">
        <f t="shared" si="13"/>
        <v>-601</v>
      </c>
      <c r="H43" s="71">
        <v>0</v>
      </c>
      <c r="I43" s="71">
        <v>-50</v>
      </c>
      <c r="J43" s="71">
        <v>0</v>
      </c>
      <c r="K43" s="71">
        <v>0</v>
      </c>
      <c r="L43" s="107">
        <f t="shared" si="15"/>
        <v>-50</v>
      </c>
      <c r="M43" s="71">
        <v>-3247</v>
      </c>
      <c r="N43" s="71">
        <v>0</v>
      </c>
      <c r="O43" s="71">
        <v>0</v>
      </c>
      <c r="P43" s="186"/>
    </row>
    <row r="44" spans="2:16" s="6" customFormat="1" ht="15" customHeight="1">
      <c r="B44" s="77" t="s">
        <v>174</v>
      </c>
      <c r="C44" s="71">
        <v>0</v>
      </c>
      <c r="D44" s="71">
        <v>0</v>
      </c>
      <c r="E44" s="71">
        <v>0</v>
      </c>
      <c r="F44" s="71">
        <v>-15506</v>
      </c>
      <c r="G44" s="107">
        <f t="shared" si="13"/>
        <v>-15506</v>
      </c>
      <c r="H44" s="71">
        <v>0</v>
      </c>
      <c r="I44" s="71">
        <v>0</v>
      </c>
      <c r="J44" s="71">
        <v>0</v>
      </c>
      <c r="K44" s="71">
        <v>0</v>
      </c>
      <c r="L44" s="107">
        <f t="shared" si="15"/>
        <v>0</v>
      </c>
      <c r="M44" s="71">
        <v>0</v>
      </c>
      <c r="N44" s="71">
        <v>0</v>
      </c>
      <c r="O44" s="71">
        <v>0</v>
      </c>
      <c r="P44" s="186"/>
    </row>
    <row r="45" spans="2:16" s="6" customFormat="1" ht="15" customHeight="1">
      <c r="B45" s="77" t="s">
        <v>175</v>
      </c>
      <c r="C45" s="71">
        <v>0</v>
      </c>
      <c r="D45" s="71">
        <v>0</v>
      </c>
      <c r="E45" s="71">
        <v>0</v>
      </c>
      <c r="F45" s="71">
        <v>346150</v>
      </c>
      <c r="G45" s="107">
        <f t="shared" si="13"/>
        <v>346150</v>
      </c>
      <c r="H45" s="71">
        <v>0</v>
      </c>
      <c r="I45" s="71">
        <v>0</v>
      </c>
      <c r="J45" s="71">
        <v>0</v>
      </c>
      <c r="K45" s="71">
        <v>0</v>
      </c>
      <c r="L45" s="107">
        <f t="shared" ref="L45:L46" si="16">SUM(H45:K45)</f>
        <v>0</v>
      </c>
      <c r="M45" s="71">
        <v>0</v>
      </c>
      <c r="N45" s="71">
        <v>0</v>
      </c>
      <c r="O45" s="71">
        <v>0</v>
      </c>
      <c r="P45" s="186"/>
    </row>
    <row r="46" spans="2:16" s="6" customFormat="1" ht="15" customHeight="1">
      <c r="B46" s="77" t="s">
        <v>176</v>
      </c>
      <c r="C46" s="71">
        <v>0</v>
      </c>
      <c r="D46" s="71">
        <v>0</v>
      </c>
      <c r="E46" s="71">
        <v>0</v>
      </c>
      <c r="F46" s="71">
        <v>-260686</v>
      </c>
      <c r="G46" s="107">
        <f t="shared" si="13"/>
        <v>-260686</v>
      </c>
      <c r="H46" s="71">
        <v>0</v>
      </c>
      <c r="I46" s="71">
        <v>0</v>
      </c>
      <c r="J46" s="71">
        <v>0</v>
      </c>
      <c r="K46" s="71">
        <v>0</v>
      </c>
      <c r="L46" s="107">
        <f t="shared" si="16"/>
        <v>0</v>
      </c>
      <c r="M46" s="71">
        <v>0</v>
      </c>
      <c r="N46" s="71">
        <v>0</v>
      </c>
      <c r="O46" s="71">
        <v>0</v>
      </c>
      <c r="P46" s="186"/>
    </row>
    <row r="47" spans="2:16" s="6" customFormat="1" ht="15" customHeight="1">
      <c r="B47" s="77" t="s">
        <v>95</v>
      </c>
      <c r="C47" s="79">
        <v>70</v>
      </c>
      <c r="D47" s="71">
        <v>51</v>
      </c>
      <c r="E47" s="71">
        <v>263</v>
      </c>
      <c r="F47" s="71">
        <v>396</v>
      </c>
      <c r="G47" s="107">
        <f t="shared" si="13"/>
        <v>780</v>
      </c>
      <c r="H47" s="79">
        <v>538</v>
      </c>
      <c r="I47" s="71">
        <v>2909</v>
      </c>
      <c r="J47" s="71">
        <v>2067</v>
      </c>
      <c r="K47" s="71">
        <v>6926</v>
      </c>
      <c r="L47" s="107">
        <f t="shared" si="15"/>
        <v>12440</v>
      </c>
      <c r="M47" s="71">
        <v>1678</v>
      </c>
      <c r="N47" s="71">
        <v>838</v>
      </c>
      <c r="O47" s="71">
        <v>2391</v>
      </c>
    </row>
    <row r="48" spans="2:16" s="6" customFormat="1" ht="15" customHeight="1">
      <c r="B48" s="77" t="s">
        <v>137</v>
      </c>
      <c r="C48" s="71">
        <v>0</v>
      </c>
      <c r="D48" s="71">
        <v>0</v>
      </c>
      <c r="E48" s="71">
        <v>424</v>
      </c>
      <c r="F48" s="71">
        <v>0</v>
      </c>
      <c r="G48" s="107">
        <f t="shared" si="13"/>
        <v>424</v>
      </c>
      <c r="H48" s="71">
        <v>0</v>
      </c>
      <c r="I48" s="71">
        <v>0</v>
      </c>
      <c r="J48" s="71">
        <v>0</v>
      </c>
      <c r="K48" s="71">
        <v>404</v>
      </c>
      <c r="L48" s="107">
        <f t="shared" si="15"/>
        <v>404</v>
      </c>
      <c r="M48" s="71">
        <v>0</v>
      </c>
      <c r="N48" s="71">
        <v>768</v>
      </c>
      <c r="O48" s="71">
        <v>0</v>
      </c>
    </row>
    <row r="49" spans="2:15" s="6" customFormat="1" ht="12.75">
      <c r="B49" s="78" t="s">
        <v>102</v>
      </c>
      <c r="C49" s="71">
        <v>0</v>
      </c>
      <c r="D49" s="71">
        <v>0</v>
      </c>
      <c r="E49" s="71">
        <v>0</v>
      </c>
      <c r="F49" s="71">
        <v>0</v>
      </c>
      <c r="G49" s="107">
        <f t="shared" si="13"/>
        <v>0</v>
      </c>
      <c r="H49" s="71">
        <v>0</v>
      </c>
      <c r="I49" s="71">
        <v>269390</v>
      </c>
      <c r="J49" s="71">
        <v>0</v>
      </c>
      <c r="K49" s="71">
        <v>0</v>
      </c>
      <c r="L49" s="107">
        <f t="shared" si="15"/>
        <v>269390</v>
      </c>
      <c r="M49" s="71">
        <v>0</v>
      </c>
      <c r="N49" s="71">
        <v>0</v>
      </c>
      <c r="O49" s="71">
        <v>0</v>
      </c>
    </row>
    <row r="50" spans="2:15" s="6" customFormat="1" ht="12.75">
      <c r="B50" s="78" t="s">
        <v>103</v>
      </c>
      <c r="C50" s="71">
        <v>0</v>
      </c>
      <c r="D50" s="71">
        <v>0</v>
      </c>
      <c r="E50" s="71">
        <v>0</v>
      </c>
      <c r="F50" s="71">
        <v>0</v>
      </c>
      <c r="G50" s="107">
        <f t="shared" si="13"/>
        <v>0</v>
      </c>
      <c r="H50" s="71">
        <v>0</v>
      </c>
      <c r="I50" s="71">
        <v>30000</v>
      </c>
      <c r="J50" s="71">
        <v>0</v>
      </c>
      <c r="K50" s="71">
        <v>0</v>
      </c>
      <c r="L50" s="107">
        <f t="shared" si="15"/>
        <v>30000</v>
      </c>
      <c r="M50" s="71">
        <v>0</v>
      </c>
      <c r="N50" s="71">
        <v>0</v>
      </c>
      <c r="O50" s="71">
        <v>0</v>
      </c>
    </row>
    <row r="51" spans="2:15" s="6" customFormat="1" ht="12.75">
      <c r="B51" s="78" t="s">
        <v>94</v>
      </c>
      <c r="C51" s="71">
        <v>-676</v>
      </c>
      <c r="D51" s="71">
        <v>-431</v>
      </c>
      <c r="E51" s="71">
        <v>-123</v>
      </c>
      <c r="F51" s="71">
        <v>-2380</v>
      </c>
      <c r="G51" s="107">
        <f t="shared" si="13"/>
        <v>-3610</v>
      </c>
      <c r="H51" s="71">
        <v>-1181</v>
      </c>
      <c r="I51" s="71">
        <v>-20527</v>
      </c>
      <c r="J51" s="71">
        <v>-89</v>
      </c>
      <c r="K51" s="71">
        <v>-272</v>
      </c>
      <c r="L51" s="107">
        <f t="shared" si="15"/>
        <v>-22069</v>
      </c>
      <c r="M51" s="71">
        <v>-6</v>
      </c>
      <c r="N51" s="71">
        <v>0</v>
      </c>
      <c r="O51" s="71">
        <v>0</v>
      </c>
    </row>
    <row r="52" spans="2:15" s="6" customFormat="1" ht="12.75">
      <c r="B52" s="77" t="s">
        <v>177</v>
      </c>
      <c r="C52" s="71">
        <v>0</v>
      </c>
      <c r="D52" s="71">
        <v>0</v>
      </c>
      <c r="E52" s="71">
        <v>0</v>
      </c>
      <c r="F52" s="71">
        <v>-577</v>
      </c>
      <c r="G52" s="107">
        <f t="shared" si="13"/>
        <v>-577</v>
      </c>
      <c r="H52" s="71">
        <v>0</v>
      </c>
      <c r="I52" s="71">
        <v>0</v>
      </c>
      <c r="J52" s="71">
        <v>0</v>
      </c>
      <c r="K52" s="71">
        <v>0</v>
      </c>
      <c r="L52" s="107">
        <f t="shared" si="15"/>
        <v>0</v>
      </c>
      <c r="M52" s="71">
        <v>0</v>
      </c>
      <c r="N52" s="71">
        <v>0</v>
      </c>
      <c r="O52" s="71">
        <v>0</v>
      </c>
    </row>
    <row r="53" spans="2:15" s="6" customFormat="1" ht="12.75">
      <c r="B53" s="78" t="s">
        <v>144</v>
      </c>
      <c r="C53" s="71">
        <v>-418</v>
      </c>
      <c r="D53" s="71">
        <v>-456</v>
      </c>
      <c r="E53" s="71">
        <v>-368</v>
      </c>
      <c r="F53" s="71">
        <v>-201</v>
      </c>
      <c r="G53" s="107">
        <f t="shared" si="13"/>
        <v>-1443</v>
      </c>
      <c r="H53" s="71">
        <v>-235</v>
      </c>
      <c r="I53" s="71">
        <v>-569</v>
      </c>
      <c r="J53" s="71">
        <v>-418</v>
      </c>
      <c r="K53" s="71">
        <v>-696</v>
      </c>
      <c r="L53" s="107">
        <f t="shared" si="15"/>
        <v>-1918</v>
      </c>
      <c r="M53" s="71">
        <v>-480</v>
      </c>
      <c r="N53" s="71">
        <v>-427</v>
      </c>
      <c r="O53" s="71">
        <v>-379</v>
      </c>
    </row>
    <row r="54" spans="2:15" s="50" customFormat="1" ht="12.75">
      <c r="B54" s="78" t="s">
        <v>138</v>
      </c>
      <c r="C54" s="71">
        <v>0</v>
      </c>
      <c r="D54" s="71">
        <v>0</v>
      </c>
      <c r="E54" s="71">
        <v>0</v>
      </c>
      <c r="F54" s="71">
        <v>0</v>
      </c>
      <c r="G54" s="164">
        <f>SUM(C54:F54)</f>
        <v>0</v>
      </c>
      <c r="H54" s="71">
        <v>0</v>
      </c>
      <c r="I54" s="71">
        <v>0</v>
      </c>
      <c r="J54" s="71">
        <v>-1802</v>
      </c>
      <c r="K54" s="71">
        <v>0</v>
      </c>
      <c r="L54" s="164">
        <f>SUM(H54:K54)</f>
        <v>-1802</v>
      </c>
      <c r="M54" s="71">
        <v>-1058</v>
      </c>
      <c r="N54" s="71">
        <v>-8133</v>
      </c>
      <c r="O54" s="71">
        <v>-492</v>
      </c>
    </row>
    <row r="55" spans="2:15" s="6" customFormat="1" ht="15" customHeight="1">
      <c r="B55" s="80" t="s">
        <v>42</v>
      </c>
      <c r="C55" s="113">
        <f t="shared" ref="C55:L55" si="17">SUM(C39:C54)</f>
        <v>-1813</v>
      </c>
      <c r="D55" s="113">
        <f t="shared" si="17"/>
        <v>-2920</v>
      </c>
      <c r="E55" s="113">
        <f t="shared" si="17"/>
        <v>-178</v>
      </c>
      <c r="F55" s="113">
        <f t="shared" si="17"/>
        <v>15296</v>
      </c>
      <c r="G55" s="162">
        <f t="shared" si="17"/>
        <v>10385</v>
      </c>
      <c r="H55" s="113">
        <f t="shared" si="17"/>
        <v>-878</v>
      </c>
      <c r="I55" s="113">
        <f t="shared" si="17"/>
        <v>259153</v>
      </c>
      <c r="J55" s="113">
        <f t="shared" si="17"/>
        <v>-242</v>
      </c>
      <c r="K55" s="113">
        <f t="shared" si="17"/>
        <v>6362</v>
      </c>
      <c r="L55" s="162">
        <f t="shared" si="17"/>
        <v>264395</v>
      </c>
      <c r="M55" s="113">
        <f>SUM(M39:M54)</f>
        <v>-3113</v>
      </c>
      <c r="N55" s="113">
        <f t="shared" ref="N55:O55" si="18">SUM(N39:N54)</f>
        <v>-6954</v>
      </c>
      <c r="O55" s="113">
        <f t="shared" si="18"/>
        <v>1520</v>
      </c>
    </row>
    <row r="56" spans="2:15" s="6" customFormat="1" ht="15" customHeight="1">
      <c r="B56" s="81" t="s">
        <v>139</v>
      </c>
      <c r="C56" s="71">
        <v>-143</v>
      </c>
      <c r="D56" s="71">
        <v>63</v>
      </c>
      <c r="E56" s="71">
        <v>42</v>
      </c>
      <c r="F56" s="71">
        <v>241</v>
      </c>
      <c r="G56" s="107">
        <f>SUM(C56:F56)</f>
        <v>203</v>
      </c>
      <c r="H56" s="71">
        <v>-209</v>
      </c>
      <c r="I56" s="71">
        <v>222</v>
      </c>
      <c r="J56" s="71">
        <v>-186</v>
      </c>
      <c r="K56" s="71">
        <v>-27</v>
      </c>
      <c r="L56" s="107">
        <f>SUM(H56:K56)</f>
        <v>-200</v>
      </c>
      <c r="M56" s="71">
        <v>131</v>
      </c>
      <c r="N56" s="71">
        <v>-869</v>
      </c>
      <c r="O56" s="71">
        <v>-277</v>
      </c>
    </row>
    <row r="57" spans="2:15" s="6" customFormat="1" ht="15" customHeight="1" thickBot="1">
      <c r="B57" s="109" t="s">
        <v>96</v>
      </c>
      <c r="C57" s="114">
        <f t="shared" ref="C57:F57" si="19">C31+C36+C55+C56</f>
        <v>7697</v>
      </c>
      <c r="D57" s="114">
        <f t="shared" si="19"/>
        <v>394</v>
      </c>
      <c r="E57" s="114">
        <f t="shared" si="19"/>
        <v>-1747</v>
      </c>
      <c r="F57" s="114">
        <f t="shared" si="19"/>
        <v>15709</v>
      </c>
      <c r="G57" s="165">
        <f t="shared" ref="G57" si="20">G31+G36+G55+G56</f>
        <v>22053</v>
      </c>
      <c r="H57" s="114">
        <f t="shared" ref="H57:M57" si="21">H31+H36+H55+H56</f>
        <v>16462</v>
      </c>
      <c r="I57" s="114">
        <f t="shared" si="21"/>
        <v>280541</v>
      </c>
      <c r="J57" s="114">
        <f t="shared" si="21"/>
        <v>-10531</v>
      </c>
      <c r="K57" s="114">
        <f t="shared" si="21"/>
        <v>-98142</v>
      </c>
      <c r="L57" s="165">
        <f t="shared" si="21"/>
        <v>188330</v>
      </c>
      <c r="M57" s="114">
        <f t="shared" si="21"/>
        <v>-9990</v>
      </c>
      <c r="N57" s="114">
        <f t="shared" ref="N57:O57" si="22">N31+N36+N55+N56</f>
        <v>12128</v>
      </c>
      <c r="O57" s="114">
        <f t="shared" si="22"/>
        <v>18942</v>
      </c>
    </row>
    <row r="58" spans="2:15" s="6" customFormat="1" ht="15" customHeight="1" thickTop="1">
      <c r="B58" s="49"/>
      <c r="C58" s="79"/>
      <c r="D58" s="79"/>
      <c r="E58" s="79"/>
      <c r="F58" s="79"/>
      <c r="G58" s="107"/>
      <c r="H58" s="79"/>
      <c r="I58" s="79"/>
      <c r="J58" s="79"/>
      <c r="K58" s="79"/>
      <c r="L58" s="107"/>
      <c r="M58" s="79"/>
      <c r="N58" s="79"/>
      <c r="O58" s="79"/>
    </row>
    <row r="59" spans="2:15" s="6" customFormat="1" ht="15" customHeight="1">
      <c r="B59" s="57" t="s">
        <v>97</v>
      </c>
      <c r="C59" s="160">
        <v>11342</v>
      </c>
      <c r="D59" s="160">
        <v>19039</v>
      </c>
      <c r="E59" s="160">
        <v>19433</v>
      </c>
      <c r="F59" s="160">
        <v>17686</v>
      </c>
      <c r="G59" s="166">
        <f>C59</f>
        <v>11342</v>
      </c>
      <c r="H59" s="160">
        <v>33395</v>
      </c>
      <c r="I59" s="160">
        <f>H60</f>
        <v>49857</v>
      </c>
      <c r="J59" s="160">
        <f>I60</f>
        <v>330398</v>
      </c>
      <c r="K59" s="160">
        <f>J60</f>
        <v>319867</v>
      </c>
      <c r="L59" s="166">
        <f>H59</f>
        <v>33395</v>
      </c>
      <c r="M59" s="160">
        <f>K60</f>
        <v>221725</v>
      </c>
      <c r="N59" s="160">
        <f>M60</f>
        <v>211735</v>
      </c>
      <c r="O59" s="160">
        <f>N60</f>
        <v>223863</v>
      </c>
    </row>
    <row r="60" spans="2:15" s="24" customFormat="1" ht="15" customHeight="1">
      <c r="B60" s="70" t="s">
        <v>98</v>
      </c>
      <c r="C60" s="72">
        <f t="shared" ref="C60:F60" si="23">C57+C59</f>
        <v>19039</v>
      </c>
      <c r="D60" s="72">
        <f t="shared" si="23"/>
        <v>19433</v>
      </c>
      <c r="E60" s="72">
        <f t="shared" si="23"/>
        <v>17686</v>
      </c>
      <c r="F60" s="72">
        <f t="shared" si="23"/>
        <v>33395</v>
      </c>
      <c r="G60" s="106">
        <f t="shared" ref="G60" si="24">G57+G59</f>
        <v>33395</v>
      </c>
      <c r="H60" s="72">
        <f t="shared" ref="H60:I60" si="25">H57+H59</f>
        <v>49857</v>
      </c>
      <c r="I60" s="72">
        <f t="shared" si="25"/>
        <v>330398</v>
      </c>
      <c r="J60" s="72">
        <f t="shared" ref="J60:L60" si="26">J57+J59</f>
        <v>319867</v>
      </c>
      <c r="K60" s="72">
        <f t="shared" si="26"/>
        <v>221725</v>
      </c>
      <c r="L60" s="106">
        <f t="shared" si="26"/>
        <v>221725</v>
      </c>
      <c r="M60" s="72">
        <f t="shared" ref="M60:N60" si="27">M57+M59</f>
        <v>211735</v>
      </c>
      <c r="N60" s="72">
        <f t="shared" si="27"/>
        <v>223863</v>
      </c>
      <c r="O60" s="72">
        <f t="shared" ref="O60" si="28">O57+O59</f>
        <v>242805</v>
      </c>
    </row>
    <row r="61" spans="2:15" s="24" customFormat="1" ht="15" customHeight="1">
      <c r="B61" s="70"/>
      <c r="C61" s="72"/>
      <c r="D61" s="72"/>
      <c r="E61" s="72"/>
      <c r="F61" s="72"/>
      <c r="G61" s="106"/>
      <c r="H61" s="72"/>
      <c r="I61" s="72"/>
      <c r="J61" s="72"/>
      <c r="K61" s="72"/>
      <c r="L61" s="106"/>
      <c r="M61" s="72"/>
      <c r="N61" s="72"/>
      <c r="O61" s="72"/>
    </row>
    <row r="62" spans="2:15" s="24" customFormat="1" ht="15" customHeight="1">
      <c r="B62" s="49" t="s">
        <v>140</v>
      </c>
      <c r="C62" s="79">
        <v>18730</v>
      </c>
      <c r="D62" s="79">
        <v>19038</v>
      </c>
      <c r="E62" s="79">
        <v>17289</v>
      </c>
      <c r="F62" s="79">
        <v>33354</v>
      </c>
      <c r="G62" s="107">
        <f>F62</f>
        <v>33354</v>
      </c>
      <c r="H62" s="79">
        <v>49815</v>
      </c>
      <c r="I62" s="79">
        <v>330355</v>
      </c>
      <c r="J62" s="79">
        <v>319825</v>
      </c>
      <c r="K62" s="79">
        <v>221591</v>
      </c>
      <c r="L62" s="107">
        <f>K62</f>
        <v>221591</v>
      </c>
      <c r="M62" s="79">
        <v>211600</v>
      </c>
      <c r="N62" s="79">
        <v>223738</v>
      </c>
      <c r="O62" s="71">
        <v>242687</v>
      </c>
    </row>
    <row r="63" spans="2:15" s="24" customFormat="1" ht="15" customHeight="1">
      <c r="B63" s="49" t="s">
        <v>141</v>
      </c>
      <c r="C63" s="160">
        <v>309</v>
      </c>
      <c r="D63" s="160">
        <v>395</v>
      </c>
      <c r="E63" s="160">
        <v>397</v>
      </c>
      <c r="F63" s="160">
        <v>41</v>
      </c>
      <c r="G63" s="166">
        <f>F63</f>
        <v>41</v>
      </c>
      <c r="H63" s="160">
        <v>42</v>
      </c>
      <c r="I63" s="160">
        <v>43</v>
      </c>
      <c r="J63" s="160">
        <v>42</v>
      </c>
      <c r="K63" s="160">
        <v>134</v>
      </c>
      <c r="L63" s="166">
        <f>K63</f>
        <v>134</v>
      </c>
      <c r="M63" s="160">
        <v>135</v>
      </c>
      <c r="N63" s="160">
        <v>125</v>
      </c>
      <c r="O63" s="71">
        <v>118</v>
      </c>
    </row>
    <row r="64" spans="2:15" s="24" customFormat="1" ht="15" customHeight="1">
      <c r="B64" s="80" t="s">
        <v>142</v>
      </c>
      <c r="C64" s="161">
        <f t="shared" ref="C64:F64" si="29">SUM(C62:C63)</f>
        <v>19039</v>
      </c>
      <c r="D64" s="161">
        <f t="shared" si="29"/>
        <v>19433</v>
      </c>
      <c r="E64" s="161">
        <f t="shared" si="29"/>
        <v>17686</v>
      </c>
      <c r="F64" s="161">
        <f t="shared" si="29"/>
        <v>33395</v>
      </c>
      <c r="G64" s="167">
        <f t="shared" ref="G64" si="30">SUM(G62:G63)</f>
        <v>33395</v>
      </c>
      <c r="H64" s="161">
        <f t="shared" ref="H64:M64" si="31">SUM(H62:H63)</f>
        <v>49857</v>
      </c>
      <c r="I64" s="161">
        <f t="shared" si="31"/>
        <v>330398</v>
      </c>
      <c r="J64" s="161">
        <f t="shared" si="31"/>
        <v>319867</v>
      </c>
      <c r="K64" s="161">
        <f t="shared" si="31"/>
        <v>221725</v>
      </c>
      <c r="L64" s="167">
        <f t="shared" si="31"/>
        <v>221725</v>
      </c>
      <c r="M64" s="161">
        <f t="shared" si="31"/>
        <v>211735</v>
      </c>
      <c r="N64" s="161">
        <f t="shared" ref="N64:O64" si="32">SUM(N62:N63)</f>
        <v>223863</v>
      </c>
      <c r="O64" s="161">
        <f t="shared" si="32"/>
        <v>242805</v>
      </c>
    </row>
    <row r="65" spans="2:15" s="24" customFormat="1" ht="15" customHeight="1">
      <c r="B65" s="70"/>
      <c r="C65" s="72"/>
      <c r="D65" s="72"/>
      <c r="E65" s="72"/>
      <c r="F65" s="72"/>
      <c r="G65" s="106"/>
      <c r="H65" s="72"/>
      <c r="I65" s="72"/>
      <c r="J65" s="72"/>
      <c r="K65" s="72"/>
      <c r="L65" s="106"/>
      <c r="M65" s="72"/>
      <c r="N65" s="72"/>
      <c r="O65" s="72"/>
    </row>
    <row r="66" spans="2:15" s="24" customFormat="1" ht="15" customHeight="1">
      <c r="B66" s="70" t="s">
        <v>104</v>
      </c>
      <c r="C66" s="72"/>
      <c r="D66" s="72"/>
      <c r="E66" s="72"/>
      <c r="F66" s="72"/>
      <c r="G66" s="106"/>
      <c r="H66" s="72"/>
      <c r="I66" s="72"/>
      <c r="J66" s="72"/>
      <c r="K66" s="72"/>
      <c r="L66" s="106"/>
      <c r="M66" s="72"/>
      <c r="N66" s="72"/>
      <c r="O66" s="72"/>
    </row>
    <row r="67" spans="2:15" s="24" customFormat="1" ht="15" customHeight="1">
      <c r="B67" s="77" t="s">
        <v>105</v>
      </c>
      <c r="C67" s="71">
        <v>541</v>
      </c>
      <c r="D67" s="71">
        <v>7235.9994356050001</v>
      </c>
      <c r="E67" s="71">
        <v>7124</v>
      </c>
      <c r="F67" s="71">
        <v>1279</v>
      </c>
      <c r="G67" s="107">
        <f>SUM(C67:F67)</f>
        <v>16179.999435605001</v>
      </c>
      <c r="H67" s="71">
        <v>1045</v>
      </c>
      <c r="I67" s="71">
        <v>2260</v>
      </c>
      <c r="J67" s="71">
        <v>2281</v>
      </c>
      <c r="K67" s="71">
        <v>2112</v>
      </c>
      <c r="L67" s="107">
        <f>SUM(H67:K67)</f>
        <v>7698</v>
      </c>
      <c r="M67" s="71">
        <v>948</v>
      </c>
      <c r="N67" s="71">
        <v>213</v>
      </c>
      <c r="O67" s="71">
        <v>9049</v>
      </c>
    </row>
    <row r="68" spans="2:15" s="24" customFormat="1" ht="15" customHeight="1">
      <c r="B68" s="77" t="s">
        <v>106</v>
      </c>
      <c r="C68" s="71">
        <v>1069</v>
      </c>
      <c r="D68" s="71">
        <v>585.25521000000003</v>
      </c>
      <c r="E68" s="71">
        <v>1038</v>
      </c>
      <c r="F68" s="71">
        <v>677</v>
      </c>
      <c r="G68" s="107">
        <f t="shared" ref="G68" si="33">SUM(C68:F68)</f>
        <v>3369.2552100000003</v>
      </c>
      <c r="H68" s="71">
        <v>147</v>
      </c>
      <c r="I68" s="71">
        <v>378</v>
      </c>
      <c r="J68" s="71">
        <v>55</v>
      </c>
      <c r="K68" s="71">
        <v>194</v>
      </c>
      <c r="L68" s="107">
        <f>SUM(H68:K68)</f>
        <v>774</v>
      </c>
      <c r="M68" s="71">
        <v>244</v>
      </c>
      <c r="N68" s="71">
        <v>38</v>
      </c>
      <c r="O68" s="71">
        <v>237</v>
      </c>
    </row>
    <row r="69" spans="2:15" s="24" customFormat="1" ht="15" customHeight="1">
      <c r="B69" s="70" t="s">
        <v>107</v>
      </c>
      <c r="C69" s="71"/>
      <c r="D69" s="71"/>
      <c r="E69" s="72"/>
      <c r="F69" s="72"/>
      <c r="G69" s="106"/>
      <c r="H69" s="71"/>
      <c r="I69" s="71"/>
      <c r="J69" s="72"/>
      <c r="K69" s="72"/>
      <c r="L69" s="106"/>
      <c r="M69" s="72"/>
      <c r="N69" s="72"/>
      <c r="O69" s="72"/>
    </row>
    <row r="70" spans="2:15" s="24" customFormat="1" ht="15" customHeight="1">
      <c r="B70" s="77" t="s">
        <v>154</v>
      </c>
      <c r="C70" s="71">
        <v>0</v>
      </c>
      <c r="D70" s="71">
        <v>0</v>
      </c>
      <c r="E70" s="71">
        <v>0</v>
      </c>
      <c r="F70" s="71">
        <v>0</v>
      </c>
      <c r="G70" s="107">
        <v>0</v>
      </c>
      <c r="H70" s="71">
        <v>0</v>
      </c>
      <c r="I70" s="71">
        <v>610</v>
      </c>
      <c r="J70" s="71">
        <v>0</v>
      </c>
      <c r="K70" s="71">
        <v>0</v>
      </c>
      <c r="L70" s="107">
        <v>0</v>
      </c>
      <c r="M70" s="71">
        <v>0</v>
      </c>
      <c r="N70" s="71">
        <v>0</v>
      </c>
      <c r="O70" s="71">
        <v>0</v>
      </c>
    </row>
    <row r="71" spans="2:15" s="91" customFormat="1" ht="15" customHeight="1">
      <c r="B71" s="77" t="s">
        <v>159</v>
      </c>
      <c r="C71" s="71">
        <v>0</v>
      </c>
      <c r="D71" s="71">
        <v>0</v>
      </c>
      <c r="E71" s="71">
        <v>0</v>
      </c>
      <c r="F71" s="71">
        <v>0</v>
      </c>
      <c r="G71" s="107">
        <v>0</v>
      </c>
      <c r="H71" s="71">
        <v>0</v>
      </c>
      <c r="I71" s="71">
        <v>0</v>
      </c>
      <c r="J71" s="71">
        <v>0</v>
      </c>
      <c r="K71" s="71">
        <v>0</v>
      </c>
      <c r="L71" s="107">
        <v>0</v>
      </c>
      <c r="M71" s="71">
        <v>79563</v>
      </c>
      <c r="N71" s="71">
        <v>2</v>
      </c>
      <c r="O71" s="71">
        <v>495</v>
      </c>
    </row>
    <row r="72" spans="2:15" s="24" customFormat="1" ht="15" customHeight="1">
      <c r="B72" s="77" t="s">
        <v>143</v>
      </c>
      <c r="C72" s="71">
        <v>0</v>
      </c>
      <c r="D72" s="71">
        <v>0</v>
      </c>
      <c r="E72" s="71">
        <v>0</v>
      </c>
      <c r="F72" s="71">
        <v>0</v>
      </c>
      <c r="G72" s="107">
        <v>0</v>
      </c>
      <c r="H72" s="71">
        <v>0</v>
      </c>
      <c r="I72" s="71">
        <v>0</v>
      </c>
      <c r="J72" s="71">
        <v>0</v>
      </c>
      <c r="K72" s="71">
        <v>22526</v>
      </c>
      <c r="L72" s="107">
        <v>22526</v>
      </c>
      <c r="M72" s="71">
        <v>0</v>
      </c>
      <c r="N72" s="71">
        <v>0</v>
      </c>
      <c r="O72" s="71">
        <v>0</v>
      </c>
    </row>
    <row r="73" spans="2:15" s="24" customFormat="1" ht="15" customHeight="1">
      <c r="B73" s="77" t="s">
        <v>110</v>
      </c>
      <c r="C73" s="71">
        <v>0</v>
      </c>
      <c r="D73" s="71">
        <v>0</v>
      </c>
      <c r="E73" s="71">
        <v>0</v>
      </c>
      <c r="F73" s="71">
        <v>0</v>
      </c>
      <c r="G73" s="107">
        <v>0</v>
      </c>
      <c r="H73" s="71">
        <v>0</v>
      </c>
      <c r="I73" s="71">
        <v>260686</v>
      </c>
      <c r="J73" s="71">
        <v>0</v>
      </c>
      <c r="K73" s="71">
        <v>0</v>
      </c>
      <c r="L73" s="107">
        <v>260686</v>
      </c>
      <c r="M73" s="71">
        <v>0</v>
      </c>
      <c r="N73" s="71">
        <v>0</v>
      </c>
      <c r="O73" s="71">
        <v>0</v>
      </c>
    </row>
    <row r="74" spans="2:15" s="24" customFormat="1" ht="15" customHeight="1">
      <c r="B74" s="77" t="s">
        <v>145</v>
      </c>
      <c r="C74" s="71">
        <v>973</v>
      </c>
      <c r="D74" s="71">
        <v>0</v>
      </c>
      <c r="E74" s="71">
        <v>0</v>
      </c>
      <c r="F74" s="71">
        <v>629.88273000000004</v>
      </c>
      <c r="G74" s="107">
        <v>1603</v>
      </c>
      <c r="H74" s="71">
        <v>1518</v>
      </c>
      <c r="I74" s="71">
        <v>0</v>
      </c>
      <c r="J74" s="71">
        <v>0</v>
      </c>
      <c r="K74" s="71">
        <v>0</v>
      </c>
      <c r="L74" s="107">
        <v>1518</v>
      </c>
      <c r="M74" s="71">
        <v>0</v>
      </c>
      <c r="N74" s="71">
        <v>0</v>
      </c>
      <c r="O74" s="71">
        <v>0</v>
      </c>
    </row>
    <row r="75" spans="2:15" s="24" customFormat="1" ht="15" customHeight="1">
      <c r="B75" s="77" t="s">
        <v>108</v>
      </c>
      <c r="C75" s="71">
        <v>16</v>
      </c>
      <c r="D75" s="71">
        <v>76</v>
      </c>
      <c r="E75" s="71">
        <v>1313</v>
      </c>
      <c r="F75" s="71">
        <v>0</v>
      </c>
      <c r="G75" s="107">
        <v>0</v>
      </c>
      <c r="H75" s="71">
        <v>0</v>
      </c>
      <c r="I75" s="71">
        <v>0</v>
      </c>
      <c r="J75" s="71">
        <v>41</v>
      </c>
      <c r="K75" s="71">
        <v>36</v>
      </c>
      <c r="L75" s="107">
        <v>36</v>
      </c>
      <c r="M75" s="71">
        <v>0</v>
      </c>
      <c r="N75" s="71">
        <v>0</v>
      </c>
      <c r="O75" s="71">
        <v>5305</v>
      </c>
    </row>
    <row r="76" spans="2:15" s="24" customFormat="1" ht="15" customHeight="1">
      <c r="B76" s="77" t="s">
        <v>109</v>
      </c>
      <c r="C76" s="71">
        <v>306</v>
      </c>
      <c r="D76" s="71">
        <v>100</v>
      </c>
      <c r="E76" s="71">
        <v>772</v>
      </c>
      <c r="F76" s="71">
        <v>75</v>
      </c>
      <c r="G76" s="107">
        <v>75</v>
      </c>
      <c r="H76" s="71">
        <v>1889</v>
      </c>
      <c r="I76" s="71">
        <v>89</v>
      </c>
      <c r="J76" s="71">
        <v>0</v>
      </c>
      <c r="K76" s="71">
        <v>5</v>
      </c>
      <c r="L76" s="107">
        <v>5</v>
      </c>
      <c r="M76" s="71">
        <v>0</v>
      </c>
      <c r="N76" s="71">
        <v>0</v>
      </c>
      <c r="O76" s="71">
        <v>0</v>
      </c>
    </row>
    <row r="77" spans="2:15" s="24" customFormat="1" ht="15" customHeight="1">
      <c r="B77" s="77" t="s">
        <v>178</v>
      </c>
      <c r="C77" s="71">
        <v>0</v>
      </c>
      <c r="D77" s="71">
        <v>0</v>
      </c>
      <c r="E77" s="71">
        <v>0</v>
      </c>
      <c r="F77" s="71">
        <v>260686</v>
      </c>
      <c r="G77" s="107">
        <v>260686</v>
      </c>
      <c r="H77" s="71">
        <v>0</v>
      </c>
      <c r="I77" s="71">
        <v>0</v>
      </c>
      <c r="J77" s="71">
        <v>0</v>
      </c>
      <c r="K77" s="71">
        <v>0</v>
      </c>
      <c r="L77" s="107">
        <v>0</v>
      </c>
      <c r="M77" s="71">
        <v>0</v>
      </c>
      <c r="N77" s="71">
        <v>0</v>
      </c>
      <c r="O77" s="71">
        <v>0</v>
      </c>
    </row>
    <row r="78" spans="2:15" s="24" customFormat="1" ht="15" customHeight="1">
      <c r="B78" s="77" t="s">
        <v>158</v>
      </c>
      <c r="C78" s="71">
        <v>0</v>
      </c>
      <c r="D78" s="71">
        <v>0</v>
      </c>
      <c r="E78" s="71">
        <v>0</v>
      </c>
      <c r="F78" s="71">
        <v>0</v>
      </c>
      <c r="G78" s="202">
        <v>0</v>
      </c>
      <c r="H78" s="71">
        <v>0</v>
      </c>
      <c r="I78" s="71">
        <v>0</v>
      </c>
      <c r="J78" s="71">
        <v>0</v>
      </c>
      <c r="K78" s="71">
        <v>0</v>
      </c>
      <c r="L78" s="202">
        <v>0</v>
      </c>
      <c r="M78" s="71">
        <v>0</v>
      </c>
      <c r="N78" s="71">
        <v>258</v>
      </c>
      <c r="O78" s="71">
        <v>109</v>
      </c>
    </row>
    <row r="79" spans="2:15" s="6" customFormat="1" ht="15" customHeight="1">
      <c r="H79" s="32"/>
      <c r="I79" s="32"/>
      <c r="J79" s="32"/>
      <c r="K79" s="32"/>
      <c r="L79" s="32"/>
      <c r="M79" s="32"/>
      <c r="N79" s="32"/>
      <c r="O79" s="32"/>
    </row>
  </sheetData>
  <hyperlinks>
    <hyperlink ref="B4" location="Cover!A1" display="Back to Main" xr:uid="{05EAF71E-CB52-4C0E-87B6-3E17A287EE1E}"/>
  </hyperlinks>
  <pageMargins left="0.25" right="0.25" top="0.5" bottom="0.5" header="0.3" footer="0.55000000000000004"/>
  <pageSetup scale="53" orientation="landscape" r:id="rId1"/>
  <headerFooter>
    <oddFooter>&amp;L&amp;8&amp;K01+046LiveRamp Holdings, Inc.&amp;C&amp;8&amp;K01+047Page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codeName="Sheet8">
    <tabColor theme="4" tint="0.79998168889431442"/>
    <pageSetUpPr fitToPage="1"/>
  </sheetPr>
  <dimension ref="A4:M64"/>
  <sheetViews>
    <sheetView showGridLines="0" zoomScale="85" zoomScaleNormal="85" zoomScaleSheetLayoutView="85" workbookViewId="0">
      <selection activeCell="A56" sqref="A56"/>
    </sheetView>
  </sheetViews>
  <sheetFormatPr defaultColWidth="8.85546875" defaultRowHeight="15" customHeight="1"/>
  <cols>
    <col min="1" max="1" width="5.5703125" style="1" customWidth="1"/>
    <col min="2" max="2" width="60.42578125" style="1" customWidth="1"/>
    <col min="3" max="6" width="14.140625" style="1" customWidth="1"/>
    <col min="7" max="12" width="12.5703125" style="1" customWidth="1"/>
    <col min="13" max="13" width="11.140625" style="1" bestFit="1" customWidth="1"/>
    <col min="14" max="20" width="10.5703125" style="1" customWidth="1"/>
    <col min="21" max="23" width="13.42578125" style="1" customWidth="1"/>
    <col min="24" max="16384" width="8.85546875" style="1"/>
  </cols>
  <sheetData>
    <row r="4" spans="2:13" ht="15" customHeight="1">
      <c r="B4" s="61" t="s">
        <v>9</v>
      </c>
    </row>
    <row r="5" spans="2:13" ht="15" customHeight="1">
      <c r="B5" s="42" t="s">
        <v>15</v>
      </c>
      <c r="C5" s="42"/>
      <c r="D5" s="42"/>
      <c r="E5" s="42"/>
      <c r="F5" s="42"/>
      <c r="G5" s="9"/>
      <c r="H5" s="9"/>
      <c r="I5" s="9"/>
      <c r="J5" s="9"/>
      <c r="K5" s="9"/>
      <c r="L5" s="9"/>
      <c r="M5" s="9"/>
    </row>
    <row r="6" spans="2:13" ht="15" customHeight="1">
      <c r="B6" s="44" t="s">
        <v>16</v>
      </c>
      <c r="C6" s="44"/>
      <c r="D6" s="44"/>
      <c r="E6" s="44"/>
      <c r="F6" s="44"/>
    </row>
    <row r="7" spans="2:13" ht="15" customHeight="1">
      <c r="B7" s="51"/>
      <c r="C7" s="196" t="s">
        <v>160</v>
      </c>
      <c r="D7" s="196" t="s">
        <v>161</v>
      </c>
      <c r="E7" s="196" t="s">
        <v>162</v>
      </c>
      <c r="F7" s="18" t="s">
        <v>163</v>
      </c>
      <c r="G7" s="17" t="s">
        <v>38</v>
      </c>
      <c r="H7" s="17" t="s">
        <v>39</v>
      </c>
      <c r="I7" s="17" t="s">
        <v>41</v>
      </c>
      <c r="J7" s="18" t="s">
        <v>44</v>
      </c>
      <c r="K7" s="17" t="s">
        <v>45</v>
      </c>
      <c r="L7" s="17" t="s">
        <v>156</v>
      </c>
      <c r="M7" s="17" t="s">
        <v>165</v>
      </c>
    </row>
    <row r="8" spans="2:13" ht="15" customHeight="1">
      <c r="B8" s="52" t="s">
        <v>33</v>
      </c>
      <c r="C8" s="56"/>
      <c r="D8" s="56"/>
      <c r="E8" s="56"/>
      <c r="F8" s="47"/>
      <c r="G8" s="17"/>
      <c r="H8" s="17"/>
      <c r="I8" s="17"/>
      <c r="J8" s="47"/>
      <c r="K8" s="17"/>
      <c r="L8" s="17"/>
      <c r="M8" s="17"/>
    </row>
    <row r="9" spans="2:13" ht="15" customHeight="1">
      <c r="B9" s="53" t="s">
        <v>34</v>
      </c>
      <c r="C9" s="53"/>
      <c r="D9" s="53"/>
      <c r="E9" s="53"/>
      <c r="F9" s="19"/>
      <c r="G9" s="4"/>
      <c r="H9" s="4"/>
      <c r="I9" s="4"/>
      <c r="J9" s="19"/>
      <c r="K9" s="4"/>
      <c r="L9" s="4"/>
      <c r="M9" s="4"/>
    </row>
    <row r="10" spans="2:13" s="39" customFormat="1" ht="15" customHeight="1">
      <c r="B10" s="54" t="s">
        <v>30</v>
      </c>
      <c r="C10" s="34">
        <v>18730</v>
      </c>
      <c r="D10" s="34">
        <v>19038</v>
      </c>
      <c r="E10" s="34">
        <v>17289</v>
      </c>
      <c r="F10" s="35">
        <v>33354</v>
      </c>
      <c r="G10" s="168">
        <v>49815</v>
      </c>
      <c r="H10" s="168">
        <v>330355</v>
      </c>
      <c r="I10" s="168">
        <v>319825</v>
      </c>
      <c r="J10" s="35">
        <v>221591</v>
      </c>
      <c r="K10" s="168">
        <v>211600</v>
      </c>
      <c r="L10" s="168">
        <v>223738</v>
      </c>
      <c r="M10" s="168">
        <v>242687</v>
      </c>
    </row>
    <row r="11" spans="2:13" ht="15" customHeight="1">
      <c r="B11" s="54" t="s">
        <v>47</v>
      </c>
      <c r="C11" s="169">
        <v>63354</v>
      </c>
      <c r="D11" s="169">
        <v>66742</v>
      </c>
      <c r="E11" s="169">
        <v>77204</v>
      </c>
      <c r="F11" s="177">
        <v>94677</v>
      </c>
      <c r="G11" s="169">
        <v>86798</v>
      </c>
      <c r="H11" s="169">
        <v>85555</v>
      </c>
      <c r="I11" s="169">
        <v>95509</v>
      </c>
      <c r="J11" s="177">
        <v>122938</v>
      </c>
      <c r="K11" s="169">
        <v>134030</v>
      </c>
      <c r="L11" s="169">
        <v>142152</v>
      </c>
      <c r="M11" s="169">
        <v>141444</v>
      </c>
    </row>
    <row r="12" spans="2:13" ht="15" customHeight="1">
      <c r="B12" s="53" t="s">
        <v>48</v>
      </c>
      <c r="C12" s="169">
        <v>4740</v>
      </c>
      <c r="D12" s="169">
        <v>4803</v>
      </c>
      <c r="E12" s="169">
        <v>9123</v>
      </c>
      <c r="F12" s="177">
        <v>13904</v>
      </c>
      <c r="G12" s="169">
        <v>12068</v>
      </c>
      <c r="H12" s="169">
        <v>14106</v>
      </c>
      <c r="I12" s="169">
        <v>9326</v>
      </c>
      <c r="J12" s="177">
        <v>23295</v>
      </c>
      <c r="K12" s="169">
        <v>24979</v>
      </c>
      <c r="L12" s="169">
        <v>20624</v>
      </c>
      <c r="M12" s="169">
        <v>21215</v>
      </c>
    </row>
    <row r="13" spans="2:13" s="23" customFormat="1" ht="15" customHeight="1">
      <c r="B13" s="62" t="s">
        <v>19</v>
      </c>
      <c r="C13" s="170">
        <f t="shared" ref="C13:F13" si="0">SUM(C10:C12)</f>
        <v>86824</v>
      </c>
      <c r="D13" s="170">
        <f t="shared" si="0"/>
        <v>90583</v>
      </c>
      <c r="E13" s="170">
        <f t="shared" si="0"/>
        <v>103616</v>
      </c>
      <c r="F13" s="178">
        <f t="shared" si="0"/>
        <v>141935</v>
      </c>
      <c r="G13" s="170">
        <f t="shared" ref="G13:L13" si="1">SUM(G10:G12)</f>
        <v>148681</v>
      </c>
      <c r="H13" s="170">
        <f t="shared" si="1"/>
        <v>430016</v>
      </c>
      <c r="I13" s="170">
        <f t="shared" si="1"/>
        <v>424660</v>
      </c>
      <c r="J13" s="178">
        <f t="shared" si="1"/>
        <v>367824</v>
      </c>
      <c r="K13" s="170">
        <f t="shared" si="1"/>
        <v>370609</v>
      </c>
      <c r="L13" s="170">
        <f t="shared" si="1"/>
        <v>386514</v>
      </c>
      <c r="M13" s="170">
        <f t="shared" ref="M13" si="2">SUM(M10:M12)</f>
        <v>405346</v>
      </c>
    </row>
    <row r="14" spans="2:13" ht="15" customHeight="1">
      <c r="B14" s="53"/>
      <c r="C14" s="169"/>
      <c r="D14" s="169"/>
      <c r="E14" s="169"/>
      <c r="F14" s="177"/>
      <c r="G14" s="169"/>
      <c r="H14" s="169"/>
      <c r="I14" s="169"/>
      <c r="J14" s="177"/>
      <c r="K14" s="169"/>
      <c r="L14" s="169"/>
      <c r="M14" s="169"/>
    </row>
    <row r="15" spans="2:13" ht="15" customHeight="1">
      <c r="B15" s="53" t="s">
        <v>132</v>
      </c>
      <c r="C15" s="169">
        <v>16038</v>
      </c>
      <c r="D15" s="169">
        <v>15950</v>
      </c>
      <c r="E15" s="169">
        <v>17548</v>
      </c>
      <c r="F15" s="177">
        <v>18107</v>
      </c>
      <c r="G15" s="169">
        <v>18948</v>
      </c>
      <c r="H15" s="169">
        <v>17572</v>
      </c>
      <c r="I15" s="169">
        <v>16693</v>
      </c>
      <c r="J15" s="177">
        <v>17575</v>
      </c>
      <c r="K15" s="169">
        <v>19152</v>
      </c>
      <c r="L15" s="169">
        <v>24958</v>
      </c>
      <c r="M15" s="169">
        <v>42511</v>
      </c>
    </row>
    <row r="16" spans="2:13" ht="15" customHeight="1">
      <c r="B16" s="53" t="s">
        <v>131</v>
      </c>
      <c r="C16" s="169">
        <v>0</v>
      </c>
      <c r="D16" s="169">
        <v>0</v>
      </c>
      <c r="E16" s="169">
        <v>0</v>
      </c>
      <c r="F16" s="177">
        <v>0</v>
      </c>
      <c r="G16" s="169">
        <v>0</v>
      </c>
      <c r="H16" s="169">
        <v>0</v>
      </c>
      <c r="I16" s="169">
        <v>0</v>
      </c>
      <c r="J16" s="177">
        <v>0</v>
      </c>
      <c r="K16" s="169">
        <v>76825</v>
      </c>
      <c r="L16" s="169">
        <v>75613</v>
      </c>
      <c r="M16" s="169">
        <v>74413</v>
      </c>
    </row>
    <row r="17" spans="1:13" ht="15" customHeight="1">
      <c r="B17" s="53" t="s">
        <v>20</v>
      </c>
      <c r="C17" s="169">
        <v>227349</v>
      </c>
      <c r="D17" s="169">
        <v>227349</v>
      </c>
      <c r="E17" s="169">
        <v>227349</v>
      </c>
      <c r="F17" s="177">
        <v>227349</v>
      </c>
      <c r="G17" s="169">
        <v>227349</v>
      </c>
      <c r="H17" s="169">
        <v>227349</v>
      </c>
      <c r="I17" s="169">
        <v>244672</v>
      </c>
      <c r="J17" s="177">
        <v>350560</v>
      </c>
      <c r="K17" s="169">
        <v>342666</v>
      </c>
      <c r="L17" s="169">
        <v>339489</v>
      </c>
      <c r="M17" s="169">
        <v>336545</v>
      </c>
    </row>
    <row r="18" spans="1:13" ht="15" customHeight="1">
      <c r="B18" s="53" t="s">
        <v>37</v>
      </c>
      <c r="C18" s="169">
        <v>135123</v>
      </c>
      <c r="D18" s="169">
        <v>130641</v>
      </c>
      <c r="E18" s="169">
        <v>126176</v>
      </c>
      <c r="F18" s="177">
        <v>121710</v>
      </c>
      <c r="G18" s="169">
        <v>117245</v>
      </c>
      <c r="H18" s="169">
        <v>112780</v>
      </c>
      <c r="I18" s="169">
        <v>117705</v>
      </c>
      <c r="J18" s="177">
        <v>153395</v>
      </c>
      <c r="K18" s="169">
        <v>154512</v>
      </c>
      <c r="L18" s="169">
        <v>147612</v>
      </c>
      <c r="M18" s="169">
        <v>140841</v>
      </c>
    </row>
    <row r="19" spans="1:13" ht="15" customHeight="1">
      <c r="B19" s="53" t="s">
        <v>49</v>
      </c>
      <c r="C19" s="169">
        <v>95</v>
      </c>
      <c r="D19" s="169">
        <v>95</v>
      </c>
      <c r="E19" s="169">
        <v>95</v>
      </c>
      <c r="F19" s="177">
        <v>82</v>
      </c>
      <c r="G19" s="169">
        <v>82</v>
      </c>
      <c r="H19" s="169">
        <v>82</v>
      </c>
      <c r="I19" s="169">
        <v>82</v>
      </c>
      <c r="J19" s="177">
        <v>60</v>
      </c>
      <c r="K19" s="169">
        <v>60</v>
      </c>
      <c r="L19" s="169">
        <v>60</v>
      </c>
      <c r="M19" s="169">
        <v>60</v>
      </c>
    </row>
    <row r="20" spans="1:13" ht="15" customHeight="1">
      <c r="B20" s="57" t="s">
        <v>50</v>
      </c>
      <c r="C20" s="160">
        <v>578</v>
      </c>
      <c r="D20" s="160">
        <v>531</v>
      </c>
      <c r="E20" s="160">
        <v>542</v>
      </c>
      <c r="F20" s="166">
        <v>2151</v>
      </c>
      <c r="G20" s="160">
        <v>2089</v>
      </c>
      <c r="H20" s="160">
        <v>2303</v>
      </c>
      <c r="I20" s="160">
        <v>2185</v>
      </c>
      <c r="J20" s="166">
        <v>2780</v>
      </c>
      <c r="K20" s="160">
        <v>1859</v>
      </c>
      <c r="L20" s="160">
        <v>1771</v>
      </c>
      <c r="M20" s="160">
        <v>1699</v>
      </c>
    </row>
    <row r="21" spans="1:13" s="48" customFormat="1" ht="15" customHeight="1">
      <c r="B21" s="62" t="s">
        <v>32</v>
      </c>
      <c r="C21" s="183">
        <f>SUM(C13:C20)</f>
        <v>466007</v>
      </c>
      <c r="D21" s="183">
        <f t="shared" ref="D21:F21" si="3">SUM(D13:D20)</f>
        <v>465149</v>
      </c>
      <c r="E21" s="183">
        <f t="shared" si="3"/>
        <v>475326</v>
      </c>
      <c r="F21" s="179">
        <f t="shared" si="3"/>
        <v>511334</v>
      </c>
      <c r="G21" s="171">
        <f>SUM(G13:G20)</f>
        <v>514394</v>
      </c>
      <c r="H21" s="171">
        <f t="shared" ref="H21:L21" si="4">SUM(H13:H20)</f>
        <v>790102</v>
      </c>
      <c r="I21" s="171">
        <f t="shared" si="4"/>
        <v>805997</v>
      </c>
      <c r="J21" s="179">
        <f t="shared" si="4"/>
        <v>892194</v>
      </c>
      <c r="K21" s="171">
        <f t="shared" si="4"/>
        <v>965683</v>
      </c>
      <c r="L21" s="171">
        <f t="shared" si="4"/>
        <v>976017</v>
      </c>
      <c r="M21" s="171">
        <f t="shared" ref="M21" si="5">SUM(M13:M20)</f>
        <v>1001415</v>
      </c>
    </row>
    <row r="22" spans="1:13" ht="15" customHeight="1">
      <c r="B22" s="53"/>
      <c r="C22" s="30"/>
      <c r="D22" s="30"/>
      <c r="E22" s="30"/>
      <c r="F22" s="180"/>
      <c r="G22" s="60"/>
      <c r="H22" s="60"/>
      <c r="I22" s="60"/>
      <c r="J22" s="180"/>
      <c r="K22" s="60"/>
      <c r="L22" s="60"/>
      <c r="M22" s="60"/>
    </row>
    <row r="23" spans="1:13" s="4" customFormat="1" ht="15" customHeight="1">
      <c r="B23" s="56" t="s">
        <v>35</v>
      </c>
      <c r="C23" s="30"/>
      <c r="D23" s="30"/>
      <c r="E23" s="30"/>
      <c r="F23" s="180"/>
      <c r="G23" s="60"/>
      <c r="H23" s="60"/>
      <c r="I23" s="60"/>
      <c r="J23" s="180"/>
      <c r="K23" s="60"/>
      <c r="L23" s="60"/>
      <c r="M23" s="60"/>
    </row>
    <row r="24" spans="1:13" ht="15" customHeight="1">
      <c r="B24" s="53" t="s">
        <v>36</v>
      </c>
      <c r="C24" s="30"/>
      <c r="D24" s="30"/>
      <c r="E24" s="30"/>
      <c r="F24" s="180"/>
      <c r="G24" s="60"/>
      <c r="H24" s="60"/>
      <c r="I24" s="60"/>
      <c r="J24" s="180"/>
      <c r="K24" s="60"/>
      <c r="L24" s="60"/>
      <c r="M24" s="60"/>
    </row>
    <row r="25" spans="1:13" s="39" customFormat="1" ht="15" customHeight="1">
      <c r="A25" s="21"/>
      <c r="B25" s="53" t="s">
        <v>51</v>
      </c>
      <c r="C25" s="168">
        <v>2366</v>
      </c>
      <c r="D25" s="168">
        <v>3228</v>
      </c>
      <c r="E25" s="168">
        <v>4766</v>
      </c>
      <c r="F25" s="35">
        <v>3495</v>
      </c>
      <c r="G25" s="168">
        <v>3567</v>
      </c>
      <c r="H25" s="168">
        <v>4122</v>
      </c>
      <c r="I25" s="168">
        <v>4105</v>
      </c>
      <c r="J25" s="35">
        <v>3853</v>
      </c>
      <c r="K25" s="168">
        <v>3821</v>
      </c>
      <c r="L25" s="168">
        <v>6035</v>
      </c>
      <c r="M25" s="168">
        <v>12489</v>
      </c>
    </row>
    <row r="26" spans="1:13" ht="15" customHeight="1">
      <c r="A26" s="4"/>
      <c r="B26" s="53" t="s">
        <v>52</v>
      </c>
      <c r="C26" s="172">
        <v>12777</v>
      </c>
      <c r="D26" s="172">
        <v>13369</v>
      </c>
      <c r="E26" s="172">
        <v>18642</v>
      </c>
      <c r="F26" s="68">
        <v>25419</v>
      </c>
      <c r="G26" s="172">
        <v>20213</v>
      </c>
      <c r="H26" s="172">
        <v>25460</v>
      </c>
      <c r="I26" s="172">
        <v>25127</v>
      </c>
      <c r="J26" s="68">
        <v>41456</v>
      </c>
      <c r="K26" s="172">
        <v>26190</v>
      </c>
      <c r="L26" s="172">
        <v>27431</v>
      </c>
      <c r="M26" s="172">
        <v>30524</v>
      </c>
    </row>
    <row r="27" spans="1:13" ht="15" customHeight="1">
      <c r="A27" s="4"/>
      <c r="B27" s="53" t="s">
        <v>133</v>
      </c>
      <c r="C27" s="169">
        <v>0</v>
      </c>
      <c r="D27" s="169">
        <v>0</v>
      </c>
      <c r="E27" s="169">
        <v>0</v>
      </c>
      <c r="F27" s="68">
        <v>0</v>
      </c>
      <c r="G27" s="172">
        <v>0</v>
      </c>
      <c r="H27" s="172">
        <v>0</v>
      </c>
      <c r="I27" s="172">
        <v>0</v>
      </c>
      <c r="J27" s="68">
        <v>0</v>
      </c>
      <c r="K27" s="172">
        <v>4909</v>
      </c>
      <c r="L27" s="172">
        <v>5266</v>
      </c>
      <c r="M27" s="172">
        <v>5560</v>
      </c>
    </row>
    <row r="28" spans="1:13" ht="15" customHeight="1">
      <c r="A28" s="4"/>
      <c r="B28" s="53" t="s">
        <v>167</v>
      </c>
      <c r="C28" s="172">
        <v>476</v>
      </c>
      <c r="D28" s="172">
        <v>668</v>
      </c>
      <c r="E28" s="172">
        <v>1311</v>
      </c>
      <c r="F28" s="68">
        <v>0</v>
      </c>
      <c r="G28" s="172">
        <v>0</v>
      </c>
      <c r="H28" s="172">
        <v>0</v>
      </c>
      <c r="I28" s="172">
        <v>0</v>
      </c>
      <c r="J28" s="68">
        <v>0</v>
      </c>
      <c r="K28" s="172">
        <v>0</v>
      </c>
      <c r="L28" s="172">
        <v>0</v>
      </c>
      <c r="M28" s="172">
        <v>0</v>
      </c>
    </row>
    <row r="29" spans="1:13" ht="15" customHeight="1">
      <c r="A29" s="4"/>
      <c r="B29" s="53" t="s">
        <v>168</v>
      </c>
      <c r="C29" s="172">
        <v>1431</v>
      </c>
      <c r="D29" s="172">
        <v>1327</v>
      </c>
      <c r="E29" s="172">
        <v>485</v>
      </c>
      <c r="F29" s="68">
        <v>0</v>
      </c>
      <c r="G29" s="172">
        <v>0</v>
      </c>
      <c r="H29" s="172">
        <v>0</v>
      </c>
      <c r="I29" s="172">
        <v>0</v>
      </c>
      <c r="J29" s="68">
        <v>0</v>
      </c>
      <c r="K29" s="172">
        <v>0</v>
      </c>
      <c r="L29" s="172">
        <v>0</v>
      </c>
      <c r="M29" s="172">
        <v>0</v>
      </c>
    </row>
    <row r="30" spans="1:13" ht="15" customHeight="1">
      <c r="A30" s="4"/>
      <c r="B30" s="53" t="s">
        <v>53</v>
      </c>
      <c r="C30" s="172">
        <v>9314</v>
      </c>
      <c r="D30" s="172">
        <v>5468</v>
      </c>
      <c r="E30" s="172">
        <v>1218</v>
      </c>
      <c r="F30" s="68">
        <v>1277</v>
      </c>
      <c r="G30" s="172">
        <v>1107</v>
      </c>
      <c r="H30" s="172">
        <v>670</v>
      </c>
      <c r="I30" s="172">
        <v>540</v>
      </c>
      <c r="J30" s="68">
        <v>1321</v>
      </c>
      <c r="K30" s="172">
        <v>996</v>
      </c>
      <c r="L30" s="172">
        <v>1182</v>
      </c>
      <c r="M30" s="172">
        <v>0</v>
      </c>
    </row>
    <row r="31" spans="1:13" ht="15" customHeight="1">
      <c r="A31" s="4"/>
      <c r="B31" s="53" t="s">
        <v>134</v>
      </c>
      <c r="C31" s="172"/>
      <c r="D31" s="172"/>
      <c r="E31" s="172"/>
      <c r="F31" s="68">
        <v>1515</v>
      </c>
      <c r="G31" s="172">
        <v>2140</v>
      </c>
      <c r="H31" s="172">
        <v>2021</v>
      </c>
      <c r="I31" s="172">
        <v>2140</v>
      </c>
      <c r="J31" s="68">
        <v>1970</v>
      </c>
      <c r="K31" s="172">
        <v>2027</v>
      </c>
      <c r="L31" s="172">
        <v>2045</v>
      </c>
      <c r="M31" s="172">
        <v>2144</v>
      </c>
    </row>
    <row r="32" spans="1:13" ht="15" customHeight="1">
      <c r="A32" s="4"/>
      <c r="B32" s="53" t="s">
        <v>54</v>
      </c>
      <c r="C32" s="169">
        <v>1235</v>
      </c>
      <c r="D32" s="169">
        <v>1275</v>
      </c>
      <c r="E32" s="169">
        <v>1198</v>
      </c>
      <c r="F32" s="177">
        <v>1198</v>
      </c>
      <c r="G32" s="169">
        <v>1660</v>
      </c>
      <c r="H32" s="169">
        <v>1717</v>
      </c>
      <c r="I32" s="169">
        <v>1717</v>
      </c>
      <c r="J32" s="177">
        <v>1717</v>
      </c>
      <c r="K32" s="169">
        <v>0</v>
      </c>
      <c r="L32" s="169">
        <v>0</v>
      </c>
      <c r="M32" s="169">
        <v>0</v>
      </c>
    </row>
    <row r="33" spans="1:13" ht="15" customHeight="1">
      <c r="A33" s="4"/>
      <c r="B33" s="49" t="s">
        <v>58</v>
      </c>
      <c r="C33" s="173">
        <v>2744</v>
      </c>
      <c r="D33" s="173">
        <v>637</v>
      </c>
      <c r="E33" s="173">
        <v>588</v>
      </c>
      <c r="F33" s="177">
        <v>1116</v>
      </c>
      <c r="G33" s="173">
        <v>1993</v>
      </c>
      <c r="H33" s="173">
        <v>2101</v>
      </c>
      <c r="I33" s="173">
        <v>3986</v>
      </c>
      <c r="J33" s="177">
        <v>6716</v>
      </c>
      <c r="K33" s="173">
        <v>6745</v>
      </c>
      <c r="L33" s="173">
        <v>6025</v>
      </c>
      <c r="M33" s="173">
        <v>7146</v>
      </c>
    </row>
    <row r="34" spans="1:13" s="23" customFormat="1" ht="15" customHeight="1">
      <c r="A34" s="20"/>
      <c r="B34" s="62" t="s">
        <v>21</v>
      </c>
      <c r="C34" s="174">
        <f t="shared" ref="C34:F34" si="6">SUM(C25:C33)</f>
        <v>30343</v>
      </c>
      <c r="D34" s="174">
        <f t="shared" si="6"/>
        <v>25972</v>
      </c>
      <c r="E34" s="174">
        <f t="shared" si="6"/>
        <v>28208</v>
      </c>
      <c r="F34" s="69">
        <f t="shared" si="6"/>
        <v>34020</v>
      </c>
      <c r="G34" s="174">
        <f t="shared" ref="G34:L34" si="7">SUM(G25:G33)</f>
        <v>30680</v>
      </c>
      <c r="H34" s="174">
        <f t="shared" si="7"/>
        <v>36091</v>
      </c>
      <c r="I34" s="174">
        <f t="shared" si="7"/>
        <v>37615</v>
      </c>
      <c r="J34" s="69">
        <f t="shared" si="7"/>
        <v>57033</v>
      </c>
      <c r="K34" s="174">
        <f t="shared" si="7"/>
        <v>44688</v>
      </c>
      <c r="L34" s="174">
        <f t="shared" si="7"/>
        <v>47984</v>
      </c>
      <c r="M34" s="174">
        <f t="shared" ref="M34" si="8">SUM(M25:M33)</f>
        <v>57863</v>
      </c>
    </row>
    <row r="35" spans="1:13" s="4" customFormat="1" ht="15" customHeight="1">
      <c r="B35" s="53"/>
      <c r="C35" s="172"/>
      <c r="D35" s="172"/>
      <c r="E35" s="172"/>
      <c r="F35" s="68"/>
      <c r="G35" s="172"/>
      <c r="H35" s="172"/>
      <c r="I35" s="172"/>
      <c r="J35" s="68"/>
      <c r="K35" s="172"/>
      <c r="L35" s="172"/>
      <c r="M35" s="172"/>
    </row>
    <row r="36" spans="1:13" s="4" customFormat="1" ht="15" customHeight="1">
      <c r="B36" s="53" t="s">
        <v>136</v>
      </c>
      <c r="C36" s="169">
        <v>0</v>
      </c>
      <c r="D36" s="169">
        <v>0</v>
      </c>
      <c r="E36" s="169">
        <v>0</v>
      </c>
      <c r="F36" s="68">
        <v>0</v>
      </c>
      <c r="G36" s="169">
        <v>0</v>
      </c>
      <c r="H36" s="169">
        <v>0</v>
      </c>
      <c r="I36" s="169">
        <v>0</v>
      </c>
      <c r="J36" s="68">
        <v>0</v>
      </c>
      <c r="K36" s="172">
        <v>74334</v>
      </c>
      <c r="L36" s="172">
        <v>75861</v>
      </c>
      <c r="M36" s="172">
        <v>75611</v>
      </c>
    </row>
    <row r="37" spans="1:13" ht="15" customHeight="1">
      <c r="B37" s="53" t="s">
        <v>22</v>
      </c>
      <c r="C37" s="172">
        <v>72609</v>
      </c>
      <c r="D37" s="172">
        <v>72487</v>
      </c>
      <c r="E37" s="172">
        <v>72364</v>
      </c>
      <c r="F37" s="68">
        <v>22000</v>
      </c>
      <c r="G37" s="172">
        <v>22000</v>
      </c>
      <c r="H37" s="172">
        <v>0</v>
      </c>
      <c r="I37" s="172">
        <v>0</v>
      </c>
      <c r="J37" s="68">
        <v>0</v>
      </c>
      <c r="K37" s="172">
        <v>0</v>
      </c>
      <c r="L37" s="172">
        <v>0</v>
      </c>
      <c r="M37" s="172">
        <v>0</v>
      </c>
    </row>
    <row r="38" spans="1:13" ht="15" customHeight="1" collapsed="1">
      <c r="B38" s="53" t="s">
        <v>135</v>
      </c>
      <c r="C38" s="169">
        <v>4012</v>
      </c>
      <c r="D38" s="169">
        <v>3682</v>
      </c>
      <c r="E38" s="169">
        <v>3351</v>
      </c>
      <c r="F38" s="177">
        <v>3447</v>
      </c>
      <c r="G38" s="169">
        <v>4112</v>
      </c>
      <c r="H38" s="169">
        <v>3618</v>
      </c>
      <c r="I38" s="169">
        <v>3106</v>
      </c>
      <c r="J38" s="177">
        <v>2579</v>
      </c>
      <c r="K38" s="169">
        <v>2043</v>
      </c>
      <c r="L38" s="169">
        <v>1598</v>
      </c>
      <c r="M38" s="169">
        <v>1120</v>
      </c>
    </row>
    <row r="39" spans="1:13" ht="15" customHeight="1">
      <c r="B39" s="53" t="s">
        <v>55</v>
      </c>
      <c r="C39" s="169">
        <v>34944</v>
      </c>
      <c r="D39" s="169">
        <v>33471</v>
      </c>
      <c r="E39" s="169">
        <v>32656</v>
      </c>
      <c r="F39" s="177">
        <v>31418</v>
      </c>
      <c r="G39" s="169">
        <v>30090</v>
      </c>
      <c r="H39" s="169">
        <v>28243</v>
      </c>
      <c r="I39" s="169">
        <v>29732</v>
      </c>
      <c r="J39" s="177">
        <v>30307</v>
      </c>
      <c r="K39" s="169">
        <v>28291</v>
      </c>
      <c r="L39" s="169">
        <v>26239</v>
      </c>
      <c r="M39" s="169">
        <v>24174</v>
      </c>
    </row>
    <row r="40" spans="1:13" ht="15" customHeight="1">
      <c r="B40" s="53" t="s">
        <v>56</v>
      </c>
      <c r="C40" s="169">
        <v>2527</v>
      </c>
      <c r="D40" s="169">
        <v>2425</v>
      </c>
      <c r="E40" s="169">
        <v>3087</v>
      </c>
      <c r="F40" s="177">
        <v>3292</v>
      </c>
      <c r="G40" s="169">
        <v>2896</v>
      </c>
      <c r="H40" s="169">
        <v>2734</v>
      </c>
      <c r="I40" s="169">
        <v>2788</v>
      </c>
      <c r="J40" s="177">
        <v>3209</v>
      </c>
      <c r="K40" s="169">
        <v>2638</v>
      </c>
      <c r="L40" s="169">
        <v>3000</v>
      </c>
      <c r="M40" s="169">
        <v>2632</v>
      </c>
    </row>
    <row r="41" spans="1:13" ht="15" customHeight="1">
      <c r="B41" s="53" t="s">
        <v>169</v>
      </c>
      <c r="C41" s="169">
        <v>395</v>
      </c>
      <c r="D41" s="169">
        <v>435</v>
      </c>
      <c r="E41" s="169">
        <v>462</v>
      </c>
      <c r="F41" s="177">
        <v>462</v>
      </c>
      <c r="G41" s="169">
        <v>0</v>
      </c>
      <c r="H41" s="169">
        <v>0</v>
      </c>
      <c r="I41" s="169">
        <v>0</v>
      </c>
      <c r="J41" s="177">
        <v>0</v>
      </c>
      <c r="K41" s="169">
        <v>0</v>
      </c>
      <c r="L41" s="169">
        <v>0</v>
      </c>
      <c r="M41" s="169">
        <v>0</v>
      </c>
    </row>
    <row r="42" spans="1:13" ht="15" customHeight="1">
      <c r="B42" s="62" t="s">
        <v>77</v>
      </c>
      <c r="C42" s="183">
        <f>SUM(C36:C41,C34)</f>
        <v>144830</v>
      </c>
      <c r="D42" s="183">
        <f t="shared" ref="D42:L42" si="9">SUM(D36:D41,D34)</f>
        <v>138472</v>
      </c>
      <c r="E42" s="183">
        <f t="shared" si="9"/>
        <v>140128</v>
      </c>
      <c r="F42" s="179">
        <f t="shared" si="9"/>
        <v>94639</v>
      </c>
      <c r="G42" s="176">
        <f t="shared" si="9"/>
        <v>89778</v>
      </c>
      <c r="H42" s="176">
        <f t="shared" si="9"/>
        <v>70686</v>
      </c>
      <c r="I42" s="176">
        <f t="shared" si="9"/>
        <v>73241</v>
      </c>
      <c r="J42" s="179">
        <f t="shared" si="9"/>
        <v>93128</v>
      </c>
      <c r="K42" s="183">
        <f t="shared" si="9"/>
        <v>151994</v>
      </c>
      <c r="L42" s="183">
        <f t="shared" si="9"/>
        <v>154682</v>
      </c>
      <c r="M42" s="176">
        <f t="shared" ref="M42" si="10">SUM(M36:M41,M34)</f>
        <v>161400</v>
      </c>
    </row>
    <row r="43" spans="1:13" ht="15" customHeight="1">
      <c r="B43" s="53"/>
      <c r="C43" s="184"/>
      <c r="D43" s="184"/>
      <c r="E43" s="184"/>
      <c r="F43" s="68"/>
      <c r="G43" s="172"/>
      <c r="H43" s="172"/>
      <c r="I43" s="172"/>
      <c r="J43" s="68"/>
      <c r="K43" s="172"/>
      <c r="L43" s="172"/>
      <c r="M43" s="172"/>
    </row>
    <row r="44" spans="1:13" ht="15" customHeight="1">
      <c r="B44" s="53" t="s">
        <v>31</v>
      </c>
      <c r="C44" s="184"/>
      <c r="D44" s="184"/>
      <c r="E44" s="184"/>
      <c r="F44" s="68"/>
      <c r="G44" s="172"/>
      <c r="H44" s="172"/>
      <c r="I44" s="172"/>
      <c r="J44" s="68"/>
      <c r="K44" s="172"/>
      <c r="L44" s="172"/>
      <c r="M44" s="172"/>
    </row>
    <row r="45" spans="1:13" ht="15" customHeight="1">
      <c r="B45" s="53" t="s">
        <v>10</v>
      </c>
      <c r="C45" s="169">
        <v>419</v>
      </c>
      <c r="D45" s="169">
        <v>419</v>
      </c>
      <c r="E45" s="169">
        <v>420</v>
      </c>
      <c r="F45" s="177">
        <v>140</v>
      </c>
      <c r="G45" s="169">
        <v>140</v>
      </c>
      <c r="H45" s="169">
        <v>158</v>
      </c>
      <c r="I45" s="169">
        <v>159</v>
      </c>
      <c r="J45" s="177">
        <v>162</v>
      </c>
      <c r="K45" s="169">
        <v>163</v>
      </c>
      <c r="L45" s="169">
        <v>164</v>
      </c>
      <c r="M45" s="169">
        <v>165</v>
      </c>
    </row>
    <row r="46" spans="1:13" ht="15" customHeight="1">
      <c r="B46" s="53" t="s">
        <v>57</v>
      </c>
      <c r="C46" s="169"/>
      <c r="D46" s="169"/>
      <c r="E46" s="169"/>
      <c r="F46" s="177">
        <v>610</v>
      </c>
      <c r="G46" s="169">
        <v>610</v>
      </c>
      <c r="H46" s="169">
        <v>0</v>
      </c>
      <c r="I46" s="169">
        <v>0</v>
      </c>
      <c r="J46" s="177">
        <v>0</v>
      </c>
      <c r="K46" s="169">
        <v>0</v>
      </c>
      <c r="L46" s="169">
        <v>0</v>
      </c>
      <c r="M46" s="169">
        <v>0</v>
      </c>
    </row>
    <row r="47" spans="1:13" ht="15" customHeight="1">
      <c r="B47" s="53" t="s">
        <v>11</v>
      </c>
      <c r="C47" s="169">
        <v>284050</v>
      </c>
      <c r="D47" s="169">
        <v>285241</v>
      </c>
      <c r="E47" s="169">
        <v>287546</v>
      </c>
      <c r="F47" s="177">
        <v>620679</v>
      </c>
      <c r="G47" s="169">
        <v>623755</v>
      </c>
      <c r="H47" s="169">
        <v>670674</v>
      </c>
      <c r="I47" s="169">
        <v>677588</v>
      </c>
      <c r="J47" s="177">
        <v>717228</v>
      </c>
      <c r="K47" s="169">
        <v>729899</v>
      </c>
      <c r="L47" s="169">
        <v>737574</v>
      </c>
      <c r="M47" s="169">
        <v>744008</v>
      </c>
    </row>
    <row r="48" spans="1:13" ht="15" customHeight="1">
      <c r="B48" s="49" t="s">
        <v>13</v>
      </c>
      <c r="C48" s="173"/>
      <c r="D48" s="173"/>
      <c r="E48" s="173"/>
      <c r="F48" s="177">
        <v>-260686</v>
      </c>
      <c r="G48" s="173">
        <v>-260686</v>
      </c>
      <c r="H48" s="173">
        <v>0</v>
      </c>
      <c r="I48" s="173">
        <v>-1802</v>
      </c>
      <c r="J48" s="177">
        <v>-1802</v>
      </c>
      <c r="K48" s="173">
        <v>-2860</v>
      </c>
      <c r="L48" s="173">
        <v>-7546</v>
      </c>
      <c r="M48" s="173">
        <v>-1002</v>
      </c>
    </row>
    <row r="49" spans="2:13" ht="15" customHeight="1">
      <c r="B49" s="53" t="s">
        <v>12</v>
      </c>
      <c r="C49" s="169">
        <v>36928</v>
      </c>
      <c r="D49" s="169">
        <v>41006</v>
      </c>
      <c r="E49" s="169">
        <v>46811</v>
      </c>
      <c r="F49" s="177">
        <v>54941</v>
      </c>
      <c r="G49" s="169">
        <v>60585</v>
      </c>
      <c r="H49" s="169">
        <v>48017</v>
      </c>
      <c r="I49" s="169">
        <v>55941</v>
      </c>
      <c r="J49" s="177">
        <v>84249</v>
      </c>
      <c r="K49" s="169">
        <v>88828</v>
      </c>
      <c r="L49" s="169">
        <v>99118</v>
      </c>
      <c r="M49" s="169">
        <v>109449</v>
      </c>
    </row>
    <row r="50" spans="2:13" ht="15" customHeight="1">
      <c r="B50" s="53" t="s">
        <v>59</v>
      </c>
      <c r="C50" s="169">
        <v>-220</v>
      </c>
      <c r="D50" s="169">
        <v>11</v>
      </c>
      <c r="E50" s="169">
        <v>421</v>
      </c>
      <c r="F50" s="177">
        <v>1011</v>
      </c>
      <c r="G50" s="169">
        <v>212</v>
      </c>
      <c r="H50" s="169">
        <v>567</v>
      </c>
      <c r="I50" s="169">
        <v>870</v>
      </c>
      <c r="J50" s="177">
        <v>-771</v>
      </c>
      <c r="K50" s="169">
        <v>-2341</v>
      </c>
      <c r="L50" s="169">
        <v>-7975</v>
      </c>
      <c r="M50" s="169">
        <v>-12605</v>
      </c>
    </row>
    <row r="51" spans="2:13" ht="15" customHeight="1">
      <c r="F51" s="177"/>
      <c r="G51" s="4"/>
      <c r="H51" s="4"/>
      <c r="I51" s="4"/>
      <c r="J51" s="177"/>
      <c r="K51" s="4"/>
      <c r="L51" s="4"/>
      <c r="M51" s="4"/>
    </row>
    <row r="52" spans="2:13" s="23" customFormat="1" ht="15" customHeight="1">
      <c r="B52" s="63" t="s">
        <v>14</v>
      </c>
      <c r="C52" s="185">
        <f t="shared" ref="C52:E52" si="11">SUM(C45:C50)</f>
        <v>321177</v>
      </c>
      <c r="D52" s="185">
        <f t="shared" si="11"/>
        <v>326677</v>
      </c>
      <c r="E52" s="185">
        <f t="shared" si="11"/>
        <v>335198</v>
      </c>
      <c r="F52" s="181">
        <f>SUM(F45:F50)</f>
        <v>416695</v>
      </c>
      <c r="G52" s="175">
        <f t="shared" ref="G52:L52" si="12">SUM(G45:G50)</f>
        <v>424616</v>
      </c>
      <c r="H52" s="175">
        <f t="shared" si="12"/>
        <v>719416</v>
      </c>
      <c r="I52" s="175">
        <f t="shared" si="12"/>
        <v>732756</v>
      </c>
      <c r="J52" s="181">
        <f t="shared" si="12"/>
        <v>799066</v>
      </c>
      <c r="K52" s="175">
        <f t="shared" si="12"/>
        <v>813689</v>
      </c>
      <c r="L52" s="175">
        <f t="shared" si="12"/>
        <v>821335</v>
      </c>
      <c r="M52" s="175">
        <f t="shared" ref="M52" si="13">SUM(M45:M50)</f>
        <v>840015</v>
      </c>
    </row>
    <row r="53" spans="2:13" s="23" customFormat="1" ht="15" customHeight="1">
      <c r="B53" s="55" t="s">
        <v>17</v>
      </c>
      <c r="C53" s="183">
        <f t="shared" ref="C53:E53" si="14">C42+C52</f>
        <v>466007</v>
      </c>
      <c r="D53" s="183">
        <f t="shared" si="14"/>
        <v>465149</v>
      </c>
      <c r="E53" s="183">
        <f t="shared" si="14"/>
        <v>475326</v>
      </c>
      <c r="F53" s="179">
        <f>F42+F52</f>
        <v>511334</v>
      </c>
      <c r="G53" s="176">
        <f t="shared" ref="G53:I53" si="15">G42+G52</f>
        <v>514394</v>
      </c>
      <c r="H53" s="176">
        <f t="shared" si="15"/>
        <v>790102</v>
      </c>
      <c r="I53" s="176">
        <f t="shared" si="15"/>
        <v>805997</v>
      </c>
      <c r="J53" s="179">
        <f>J42+J52</f>
        <v>892194</v>
      </c>
      <c r="K53" s="176">
        <f>K42+K52</f>
        <v>965683</v>
      </c>
      <c r="L53" s="176">
        <f>L42+L52</f>
        <v>976017</v>
      </c>
      <c r="M53" s="176">
        <f>M42+M52</f>
        <v>1001415</v>
      </c>
    </row>
    <row r="54" spans="2:13" s="6" customFormat="1" ht="15" customHeight="1">
      <c r="F54" s="116"/>
      <c r="G54" s="7"/>
      <c r="H54" s="7"/>
      <c r="I54" s="7"/>
      <c r="J54" s="116"/>
      <c r="K54" s="7"/>
      <c r="L54" s="7"/>
      <c r="M54" s="7"/>
    </row>
    <row r="55" spans="2:13" ht="15" customHeight="1">
      <c r="M55" s="4"/>
    </row>
    <row r="56" spans="2:13" ht="15" customHeight="1">
      <c r="G56" s="26"/>
      <c r="H56" s="26"/>
      <c r="I56" s="26"/>
      <c r="J56" s="26"/>
      <c r="K56" s="26"/>
      <c r="L56" s="26"/>
      <c r="M56" s="4"/>
    </row>
    <row r="57" spans="2:13" ht="15" customHeight="1">
      <c r="M57" s="4"/>
    </row>
    <row r="64" spans="2:13" ht="15" customHeight="1">
      <c r="G64" s="26"/>
      <c r="H64" s="26"/>
      <c r="I64" s="26"/>
      <c r="J64" s="26"/>
      <c r="K64" s="26"/>
      <c r="L64" s="26"/>
    </row>
  </sheetData>
  <hyperlinks>
    <hyperlink ref="B4" location="Cover!A1" display="Back to Main" xr:uid="{D2DFE842-CFDB-4DA5-8EA7-C7F62F9CC6EA}"/>
  </hyperlinks>
  <pageMargins left="0.25" right="0.25" top="0.5" bottom="0.5" header="0.3" footer="0.55000000000000004"/>
  <pageSetup scale="67" orientation="landscape" r:id="rId1"/>
  <headerFooter>
    <oddFooter>&amp;L&amp;8&amp;K01+046LiveRamp Holdings, Inc.&amp;C&amp;8&amp;K01+047Page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Props1.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095ADA-5D0C-4CA2-996D-D02EB4AA87C6}">
  <ds:schemaRefs>
    <ds:schemaRef ds:uri="http://schemas.microsoft.com/sharepoint/v3/contenttype/forms"/>
  </ds:schemaRefs>
</ds:datastoreItem>
</file>

<file path=customXml/itemProps3.xml><?xml version="1.0" encoding="utf-8"?>
<ds:datastoreItem xmlns:ds="http://schemas.openxmlformats.org/officeDocument/2006/customXml" ds:itemID="{0726ACA9-722C-402D-803E-A27A94D1B6C2}">
  <ds:schemaRefs>
    <ds:schemaRef ds:uri="864749fc-0baa-49a7-a157-73d0aa52a4c4"/>
    <ds:schemaRef ds:uri="http://purl.org/dc/terms/"/>
    <ds:schemaRef ds:uri="http://schemas.microsoft.com/office/2006/metadata/properties"/>
    <ds:schemaRef ds:uri="http://purl.org/dc/elements/1.1/"/>
    <ds:schemaRef ds:uri="http://schemas.microsoft.com/office/2006/documentManagement/types"/>
    <ds:schemaRef ds:uri="924476e6-b917-4696-8e52-e035bfc7b556"/>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Income Statement</vt:lpstr>
      <vt:lpstr>GAAP to Non-GAAP OpEx </vt:lpstr>
      <vt:lpstr>Revenue Detail</vt:lpstr>
      <vt:lpstr>EBITDA</vt:lpstr>
      <vt:lpstr>CF</vt:lpstr>
      <vt:lpstr>BS</vt:lpstr>
      <vt:lpstr>BS!Print_Area</vt:lpstr>
      <vt:lpstr>CF!Print_Area</vt:lpstr>
      <vt:lpstr>Cover!Print_Area</vt:lpstr>
      <vt:lpstr>EBITDA!Print_Area</vt:lpstr>
      <vt:lpstr>'GAAP to Non-GAAP OpEx '!Print_Area</vt:lpstr>
      <vt:lpstr>'Income Statement'!Print_Area</vt:lpstr>
      <vt:lpstr>'Revenue Detail'!Print_Area</vt:lpstr>
      <vt:lpstr>'GAAP to Non-GAAP OpEx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Tejal Engman</cp:lastModifiedBy>
  <cp:lastPrinted>2022-01-25T17:19:56Z</cp:lastPrinted>
  <dcterms:created xsi:type="dcterms:W3CDTF">2018-10-24T22:30:10Z</dcterms:created>
  <dcterms:modified xsi:type="dcterms:W3CDTF">2022-11-08T15:31:38Z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