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dynatrace-my.sharepoint.com/personal/noelle_faris_dynatrace_com/Documents/Documents/IR/Earnings/2021 - Q4/Data Trends &amp; Data Pack/"/>
    </mc:Choice>
  </mc:AlternateContent>
  <xr:revisionPtr revIDLastSave="6" documentId="8_{04CDB749-7E2E-45FB-B70B-F56F9C0B5284}" xr6:coauthVersionLast="46" xr6:coauthVersionMax="46" xr10:uidLastSave="{E387EA70-3224-4802-AEF7-9DBC7D46E00E}"/>
  <bookViews>
    <workbookView xWindow="-120" yWindow="-16320" windowWidth="29040" windowHeight="15840" activeTab="7" xr2:uid="{CBE90B67-5F98-448D-A997-CFF7861CB1B1}"/>
  </bookViews>
  <sheets>
    <sheet name="Disclosures" sheetId="15" r:id="rId1"/>
    <sheet name="GAAP Income Statement" sheetId="2" r:id="rId2"/>
    <sheet name="Balance Sheet" sheetId="1" r:id="rId3"/>
    <sheet name="Cash Flows" sheetId="7" r:id="rId4"/>
    <sheet name="Non GAAP Tables" sheetId="14" r:id="rId5"/>
    <sheet name="Adj. EBITDA" sheetId="13" r:id="rId6"/>
    <sheet name="Leverage Ratio" sheetId="12" r:id="rId7"/>
    <sheet name="uFCF" sheetId="11" r:id="rId8"/>
  </sheets>
  <definedNames>
    <definedName name="Balance_Sheet_Export1" localSheetId="2">'Balance Sheet'!$A$8:$O$51</definedName>
    <definedName name="Balance_Sheet_Export1_Header" localSheetId="2">'Balance Sheet'!$A$1:$O$5</definedName>
    <definedName name="Balance_Sheet_Export1_Header_CenterLabel1" localSheetId="2">'Balance Sheet'!$H$3</definedName>
    <definedName name="Balance_Sheet_Export1_Header_CenterLabel2" localSheetId="2">'Balance Sheet'!$H$4</definedName>
    <definedName name="Balance_Sheet_Export1_Header_LeftLabel1" localSheetId="2">'Balance Sheet'!$A$3</definedName>
    <definedName name="Balance_Sheet_Export1_Header_LeftLabel2" localSheetId="2">'Balance Sheet'!$A$4</definedName>
    <definedName name="Balance_Sheet_Export1_Header_RightLabel1" localSheetId="2">'Balance Sheet'!#REF!</definedName>
    <definedName name="Balance_Sheet_Export1_Header_RightLabel2" localSheetId="2">'Balance Sheet'!#REF!</definedName>
    <definedName name="Balance_Sheet_Export1_Header_Title" localSheetId="2">'Balance Sheet'!$H$1</definedName>
    <definedName name="Balance_Sheet_Export1_Main" localSheetId="2">'Balance Sheet'!$A$1:$O$51</definedName>
    <definedName name="GAAP_Income_Statement_Export1" localSheetId="1">'GAAP Income Statement'!$A$8:$R$34</definedName>
    <definedName name="GAAP_Income_Statement_Export1_Header" localSheetId="1">'GAAP Income Statement'!$A$1:$R$7</definedName>
    <definedName name="GAAP_Income_Statement_Export1_Header_CenterLabel1" localSheetId="1">'GAAP Income Statement'!$B$3</definedName>
    <definedName name="GAAP_Income_Statement_Export1_Header_CenterLabel2" localSheetId="1">'GAAP Income Statement'!$B$4</definedName>
    <definedName name="GAAP_Income_Statement_Export1_Header_LeftLabel1" localSheetId="1">'GAAP Income Statement'!$A$3</definedName>
    <definedName name="GAAP_Income_Statement_Export1_Header_LeftLabel2" localSheetId="1">'GAAP Income Statement'!$A$4</definedName>
    <definedName name="GAAP_Income_Statement_Export1_Header_RightLabel1" localSheetId="1">'GAAP Income Statement'!#REF!</definedName>
    <definedName name="GAAP_Income_Statement_Export1_Header_RightLabel2" localSheetId="1">'GAAP Income Statement'!#REF!</definedName>
    <definedName name="GAAP_Income_Statement_Export1_Header_Title" localSheetId="1">'GAAP Income Statement'!$B$1</definedName>
    <definedName name="GAAP_Income_Statement_Export1_Main" localSheetId="1">'GAAP Income Statement'!$A$1:$R$34</definedName>
    <definedName name="_xlnm.Print_Area" localSheetId="0">Disclosures!$A$1:$A$16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3" i="11" l="1"/>
  <c r="U15" i="11" s="1"/>
  <c r="S13" i="11"/>
  <c r="S15" i="11" s="1"/>
  <c r="O48" i="1" l="1"/>
  <c r="O34" i="1"/>
  <c r="O41" i="1" s="1"/>
  <c r="O50" i="1" s="1"/>
  <c r="O15" i="1"/>
  <c r="O24" i="1" s="1"/>
  <c r="L48" i="1"/>
  <c r="L34" i="1"/>
  <c r="L41" i="1" s="1"/>
  <c r="L50" i="1" s="1"/>
  <c r="L15" i="1"/>
  <c r="L24" i="1" s="1"/>
  <c r="Y13" i="11"/>
  <c r="Y15" i="11" s="1"/>
  <c r="P8" i="12"/>
  <c r="X17" i="13"/>
  <c r="Y97" i="14" l="1"/>
  <c r="Y96" i="14"/>
  <c r="Y84" i="14"/>
  <c r="Y99" i="14" s="1"/>
  <c r="Y60" i="14"/>
  <c r="Y61" i="14" s="1"/>
  <c r="Y52" i="14"/>
  <c r="Y54" i="14" s="1"/>
  <c r="Y47" i="14"/>
  <c r="Y40" i="14"/>
  <c r="Y33" i="14"/>
  <c r="Y25" i="14"/>
  <c r="Y24" i="14"/>
  <c r="Y23" i="14"/>
  <c r="Y65" i="14" s="1"/>
  <c r="Y22" i="14"/>
  <c r="Y64" i="14" s="1"/>
  <c r="Y21" i="14"/>
  <c r="Y63" i="14" s="1"/>
  <c r="Y19" i="14"/>
  <c r="Y12" i="14"/>
  <c r="U48" i="1"/>
  <c r="U34" i="1"/>
  <c r="U41" i="1" s="1"/>
  <c r="U15" i="1"/>
  <c r="U24" i="1" s="1"/>
  <c r="X42" i="7"/>
  <c r="X28" i="7"/>
  <c r="X23" i="7"/>
  <c r="Y67" i="14" l="1"/>
  <c r="Y66" i="14"/>
  <c r="X46" i="7"/>
  <c r="U50" i="1"/>
  <c r="Y98" i="14"/>
  <c r="Y26" i="14"/>
  <c r="Y68" i="14" s="1"/>
  <c r="X28" i="2"/>
  <c r="X18" i="2"/>
  <c r="X13" i="2"/>
  <c r="N8" i="12"/>
  <c r="V17" i="13"/>
  <c r="W97" i="14"/>
  <c r="W96" i="14"/>
  <c r="W84" i="14"/>
  <c r="W99" i="14" s="1"/>
  <c r="W60" i="14"/>
  <c r="W61" i="14" s="1"/>
  <c r="W52" i="14"/>
  <c r="W54" i="14" s="1"/>
  <c r="W47" i="14"/>
  <c r="W40" i="14"/>
  <c r="W33" i="14"/>
  <c r="W25" i="14"/>
  <c r="W24" i="14"/>
  <c r="W23" i="14"/>
  <c r="W65" i="14" s="1"/>
  <c r="W22" i="14"/>
  <c r="W64" i="14" s="1"/>
  <c r="W21" i="14"/>
  <c r="W63" i="14" s="1"/>
  <c r="W19" i="14"/>
  <c r="W12" i="14"/>
  <c r="V28" i="2"/>
  <c r="V18" i="2"/>
  <c r="V13" i="2"/>
  <c r="S48" i="1"/>
  <c r="S34" i="1"/>
  <c r="S41" i="1" s="1"/>
  <c r="S15" i="1"/>
  <c r="S24" i="1" s="1"/>
  <c r="X19" i="2" l="1"/>
  <c r="X20" i="2" s="1"/>
  <c r="V19" i="2"/>
  <c r="V20" i="2" s="1"/>
  <c r="W67" i="14"/>
  <c r="W98" i="14"/>
  <c r="W66" i="14"/>
  <c r="W26" i="14"/>
  <c r="W68" i="14" s="1"/>
  <c r="S50" i="1"/>
  <c r="R17" i="13"/>
  <c r="X29" i="2" l="1"/>
  <c r="X32" i="2" s="1"/>
  <c r="X34" i="2" s="1"/>
  <c r="V29" i="2"/>
  <c r="V32" i="2" s="1"/>
  <c r="V34" i="2" s="1"/>
  <c r="B17" i="13"/>
  <c r="D17" i="13"/>
  <c r="F17" i="13"/>
  <c r="H17" i="13"/>
  <c r="J17" i="13"/>
  <c r="L17" i="13"/>
  <c r="N17" i="13"/>
  <c r="P17" i="13"/>
  <c r="S97" i="14"/>
  <c r="S96" i="14"/>
  <c r="Q97" i="14"/>
  <c r="Q96" i="14"/>
  <c r="O97" i="14"/>
  <c r="O96" i="14"/>
  <c r="M97" i="14"/>
  <c r="M96" i="14"/>
  <c r="K97" i="14"/>
  <c r="K96" i="14"/>
  <c r="U97" i="14"/>
  <c r="U96" i="14"/>
  <c r="U84" i="14"/>
  <c r="U98" i="14" s="1"/>
  <c r="S84" i="14"/>
  <c r="Q84" i="14"/>
  <c r="Q98" i="14" s="1"/>
  <c r="O84" i="14"/>
  <c r="O99" i="14" s="1"/>
  <c r="K84" i="14"/>
  <c r="M84" i="14"/>
  <c r="M99" i="14" s="1"/>
  <c r="K98" i="14" l="1"/>
  <c r="S99" i="14"/>
  <c r="U99" i="14"/>
  <c r="M98" i="14"/>
  <c r="Q99" i="14"/>
  <c r="O98" i="14"/>
  <c r="S98" i="14"/>
  <c r="K99" i="14"/>
  <c r="U60" i="14" l="1"/>
  <c r="U61" i="14" s="1"/>
  <c r="U52" i="14"/>
  <c r="U54" i="14" s="1"/>
  <c r="U47" i="14"/>
  <c r="U40" i="14"/>
  <c r="U33" i="14"/>
  <c r="U25" i="14"/>
  <c r="U24" i="14"/>
  <c r="U23" i="14"/>
  <c r="U65" i="14" s="1"/>
  <c r="U22" i="14"/>
  <c r="U64" i="14" s="1"/>
  <c r="U21" i="14"/>
  <c r="U63" i="14" s="1"/>
  <c r="U19" i="14"/>
  <c r="U12" i="14"/>
  <c r="S60" i="14"/>
  <c r="S52" i="14"/>
  <c r="S54" i="14" s="1"/>
  <c r="S47" i="14"/>
  <c r="S40" i="14"/>
  <c r="S33" i="14"/>
  <c r="S25" i="14"/>
  <c r="S24" i="14"/>
  <c r="S23" i="14"/>
  <c r="S22" i="14"/>
  <c r="S21" i="14"/>
  <c r="S19" i="14"/>
  <c r="S12" i="14"/>
  <c r="Q60" i="14"/>
  <c r="Q61" i="14" s="1"/>
  <c r="Q52" i="14"/>
  <c r="Q54" i="14" s="1"/>
  <c r="Q47" i="14"/>
  <c r="Q40" i="14"/>
  <c r="Q33" i="14"/>
  <c r="Q25" i="14"/>
  <c r="Q23" i="14"/>
  <c r="Q65" i="14" s="1"/>
  <c r="Q22" i="14"/>
  <c r="Q64" i="14" s="1"/>
  <c r="Q21" i="14"/>
  <c r="Q63" i="14" s="1"/>
  <c r="Q19" i="14"/>
  <c r="Q12" i="14"/>
  <c r="O60" i="14"/>
  <c r="O61" i="14" s="1"/>
  <c r="O52" i="14"/>
  <c r="O54" i="14" s="1"/>
  <c r="O47" i="14"/>
  <c r="O40" i="14"/>
  <c r="O33" i="14"/>
  <c r="O25" i="14"/>
  <c r="O24" i="14"/>
  <c r="O23" i="14"/>
  <c r="O65" i="14" s="1"/>
  <c r="O22" i="14"/>
  <c r="O64" i="14" s="1"/>
  <c r="O21" i="14"/>
  <c r="O63" i="14" s="1"/>
  <c r="O19" i="14"/>
  <c r="O12" i="14"/>
  <c r="M60" i="14"/>
  <c r="M61" i="14" s="1"/>
  <c r="M52" i="14"/>
  <c r="M54" i="14" s="1"/>
  <c r="M47" i="14"/>
  <c r="M40" i="14"/>
  <c r="M33" i="14"/>
  <c r="M25" i="14"/>
  <c r="M24" i="14"/>
  <c r="M23" i="14"/>
  <c r="M65" i="14" s="1"/>
  <c r="M22" i="14"/>
  <c r="M64" i="14" s="1"/>
  <c r="M21" i="14"/>
  <c r="M63" i="14" s="1"/>
  <c r="M19" i="14"/>
  <c r="M12" i="14"/>
  <c r="K60" i="14"/>
  <c r="K52" i="14"/>
  <c r="K47" i="14"/>
  <c r="K40" i="14"/>
  <c r="K33" i="14"/>
  <c r="K25" i="14"/>
  <c r="K24" i="14"/>
  <c r="K23" i="14"/>
  <c r="K22" i="14"/>
  <c r="K21" i="14"/>
  <c r="K19" i="14"/>
  <c r="K12" i="14"/>
  <c r="I60" i="14"/>
  <c r="I61" i="14" s="1"/>
  <c r="I52" i="14"/>
  <c r="I54" i="14" s="1"/>
  <c r="I47" i="14"/>
  <c r="I40" i="14"/>
  <c r="I33" i="14"/>
  <c r="I25" i="14"/>
  <c r="I24" i="14"/>
  <c r="I23" i="14"/>
  <c r="I65" i="14" s="1"/>
  <c r="I22" i="14"/>
  <c r="I64" i="14" s="1"/>
  <c r="I21" i="14"/>
  <c r="I63" i="14" s="1"/>
  <c r="I19" i="14"/>
  <c r="I12" i="14"/>
  <c r="G60" i="14"/>
  <c r="G61" i="14" s="1"/>
  <c r="G52" i="14"/>
  <c r="G54" i="14" s="1"/>
  <c r="G47" i="14"/>
  <c r="G40" i="14"/>
  <c r="G33" i="14"/>
  <c r="G25" i="14"/>
  <c r="G24" i="14"/>
  <c r="G23" i="14"/>
  <c r="G65" i="14" s="1"/>
  <c r="G22" i="14"/>
  <c r="G64" i="14" s="1"/>
  <c r="G21" i="14"/>
  <c r="G63" i="14" s="1"/>
  <c r="G19" i="14"/>
  <c r="G12" i="14"/>
  <c r="E60" i="14"/>
  <c r="E61" i="14" s="1"/>
  <c r="E52" i="14"/>
  <c r="E54" i="14" s="1"/>
  <c r="E47" i="14"/>
  <c r="E40" i="14"/>
  <c r="E33" i="14"/>
  <c r="E25" i="14"/>
  <c r="E24" i="14"/>
  <c r="E23" i="14"/>
  <c r="E65" i="14" s="1"/>
  <c r="E22" i="14"/>
  <c r="E64" i="14" s="1"/>
  <c r="E21" i="14"/>
  <c r="E63" i="14" s="1"/>
  <c r="E19" i="14"/>
  <c r="E12" i="14"/>
  <c r="C52" i="14"/>
  <c r="C60" i="14"/>
  <c r="I26" i="14" l="1"/>
  <c r="I68" i="14" s="1"/>
  <c r="Q66" i="14"/>
  <c r="U67" i="14"/>
  <c r="K63" i="14"/>
  <c r="K54" i="14"/>
  <c r="Q67" i="14"/>
  <c r="S63" i="14"/>
  <c r="K65" i="14"/>
  <c r="S65" i="14"/>
  <c r="S61" i="14"/>
  <c r="K64" i="14"/>
  <c r="K61" i="14"/>
  <c r="S64" i="14"/>
  <c r="K66" i="14"/>
  <c r="U66" i="14"/>
  <c r="E67" i="14"/>
  <c r="O67" i="14"/>
  <c r="G66" i="14"/>
  <c r="M66" i="14"/>
  <c r="S66" i="14"/>
  <c r="Q26" i="14"/>
  <c r="Q68" i="14" s="1"/>
  <c r="M67" i="14"/>
  <c r="E66" i="14"/>
  <c r="G26" i="14"/>
  <c r="G68" i="14" s="1"/>
  <c r="I67" i="14"/>
  <c r="O66" i="14"/>
  <c r="U26" i="14"/>
  <c r="U68" i="14" s="1"/>
  <c r="S67" i="14"/>
  <c r="S26" i="14"/>
  <c r="O26" i="14"/>
  <c r="O68" i="14" s="1"/>
  <c r="M26" i="14"/>
  <c r="M68" i="14" s="1"/>
  <c r="K67" i="14"/>
  <c r="K26" i="14"/>
  <c r="I66" i="14"/>
  <c r="G67" i="14"/>
  <c r="E26" i="14"/>
  <c r="E68" i="14" s="1"/>
  <c r="C25" i="14"/>
  <c r="C24" i="14"/>
  <c r="C23" i="14"/>
  <c r="C22" i="14"/>
  <c r="C21" i="14"/>
  <c r="C61" i="14"/>
  <c r="C54" i="14"/>
  <c r="C47" i="14"/>
  <c r="C40" i="14"/>
  <c r="C33" i="14"/>
  <c r="C19" i="14"/>
  <c r="C12" i="14"/>
  <c r="T17" i="13"/>
  <c r="S68" i="14" l="1"/>
  <c r="C63" i="14"/>
  <c r="K68" i="14"/>
  <c r="C65" i="14"/>
  <c r="C66" i="14"/>
  <c r="C64" i="14"/>
  <c r="C67" i="14"/>
  <c r="C26" i="14"/>
  <c r="C68" i="14" s="1"/>
  <c r="L8" i="12"/>
  <c r="T28" i="2" l="1"/>
  <c r="T18" i="2" l="1"/>
  <c r="T13" i="2"/>
  <c r="Q48" i="1"/>
  <c r="Q34" i="1"/>
  <c r="Q41" i="1" s="1"/>
  <c r="Q15" i="1"/>
  <c r="Q24" i="1" s="1"/>
  <c r="Q50" i="1" l="1"/>
  <c r="T19" i="2"/>
  <c r="T29" i="2" s="1"/>
  <c r="T32" i="2" s="1"/>
  <c r="T34" i="2" s="1"/>
  <c r="T20" i="2" l="1"/>
</calcChain>
</file>

<file path=xl/sharedStrings.xml><?xml version="1.0" encoding="utf-8"?>
<sst xmlns="http://schemas.openxmlformats.org/spreadsheetml/2006/main" count="364" uniqueCount="220">
  <si>
    <t/>
  </si>
  <si>
    <t>March 2019</t>
  </si>
  <si>
    <t>June 2019</t>
  </si>
  <si>
    <t>September 2019</t>
  </si>
  <si>
    <t>December 2019</t>
  </si>
  <si>
    <t>Assets</t>
  </si>
  <si>
    <t>Current assets:</t>
  </si>
  <si>
    <t>Cash and cash equivalents</t>
  </si>
  <si>
    <t>Accounts receivable, net of allowance for doubtful accounts</t>
  </si>
  <si>
    <t>Deferred commissions, current</t>
  </si>
  <si>
    <t>Prepaid expenses and other current assets</t>
  </si>
  <si>
    <t>Total Current assets</t>
  </si>
  <si>
    <t xml:space="preserve"> </t>
  </si>
  <si>
    <t>Operating lease right of use asset, net</t>
  </si>
  <si>
    <t>Property and equipment, net</t>
  </si>
  <si>
    <t>Goodwill</t>
  </si>
  <si>
    <t>Other intangible assets, net</t>
  </si>
  <si>
    <t>Deferred tax assets, net</t>
  </si>
  <si>
    <t>Deferred commissions, non-current</t>
  </si>
  <si>
    <t>Other assets</t>
  </si>
  <si>
    <t>Total assets</t>
  </si>
  <si>
    <t>Liabilities and shareholders' equity</t>
  </si>
  <si>
    <t>Current Liabilities:</t>
  </si>
  <si>
    <t>Accounts payable</t>
  </si>
  <si>
    <t>Accrued expenses, current</t>
  </si>
  <si>
    <t>Current portion of long term debt</t>
  </si>
  <si>
    <t>Deferred revenue, current</t>
  </si>
  <si>
    <t>Operating lease liabilities, current</t>
  </si>
  <si>
    <t>Payable to related party</t>
  </si>
  <si>
    <t>Total current liabilities</t>
  </si>
  <si>
    <t>Deferred revenue, non-current</t>
  </si>
  <si>
    <t>Operating lease liabilities, non-current</t>
  </si>
  <si>
    <t>Accrued expenses, non-current</t>
  </si>
  <si>
    <t>Deferred tax liabilities, net</t>
  </si>
  <si>
    <t>Long term debt, net of current portion</t>
  </si>
  <si>
    <t>Total liabilities</t>
  </si>
  <si>
    <t>Shareholders' Equity:</t>
  </si>
  <si>
    <t>Total common shares</t>
  </si>
  <si>
    <t>Total Additional paid-in capital</t>
  </si>
  <si>
    <t>Retained earnings</t>
  </si>
  <si>
    <t>Accumulated other comprehensive income (loss)</t>
  </si>
  <si>
    <t>Total shareholders' equity</t>
  </si>
  <si>
    <t>Net income (loss)</t>
  </si>
  <si>
    <t>Income (loss) before income taxes</t>
  </si>
  <si>
    <t>Other income (expense), net</t>
  </si>
  <si>
    <t>Income (loss) from operations</t>
  </si>
  <si>
    <t>Total operating expenses</t>
  </si>
  <si>
    <t>Restructuring and other</t>
  </si>
  <si>
    <t>Amortization of other intangibles</t>
  </si>
  <si>
    <t>General and administrative</t>
  </si>
  <si>
    <t xml:space="preserve">Sales and marketing </t>
  </si>
  <si>
    <t>Research and development</t>
  </si>
  <si>
    <t>Operating expenses:</t>
  </si>
  <si>
    <t>Gross profit %</t>
  </si>
  <si>
    <t>Gross profit</t>
  </si>
  <si>
    <t>Total cost of revenue</t>
  </si>
  <si>
    <t>Amortization of acquired technology</t>
  </si>
  <si>
    <t>Cost of service</t>
  </si>
  <si>
    <t>Cost of subscription</t>
  </si>
  <si>
    <t>Cost of revenue:</t>
  </si>
  <si>
    <t>Total Revenue</t>
  </si>
  <si>
    <t>Service</t>
  </si>
  <si>
    <t>License</t>
  </si>
  <si>
    <t>Subscription</t>
  </si>
  <si>
    <t>Revenue:</t>
  </si>
  <si>
    <t>Q3 2020</t>
  </si>
  <si>
    <t>Q2 2020</t>
  </si>
  <si>
    <t>Q1 2020</t>
  </si>
  <si>
    <t>Q4 2019</t>
  </si>
  <si>
    <t>Q3 2019</t>
  </si>
  <si>
    <t>Q2 2019</t>
  </si>
  <si>
    <t>Q1 2019</t>
  </si>
  <si>
    <t>Dynatrace, Inc.</t>
  </si>
  <si>
    <t>Historical Balance Sheets</t>
  </si>
  <si>
    <t>Cash flows from operating activities:</t>
  </si>
  <si>
    <t>Depreciation</t>
  </si>
  <si>
    <t>Amortization</t>
  </si>
  <si>
    <t>Share-based compensation</t>
  </si>
  <si>
    <t>Deferred income taxes</t>
  </si>
  <si>
    <t>Other</t>
  </si>
  <si>
    <t>Net change in operating assets and liabilities:</t>
  </si>
  <si>
    <t>Accounts receivable</t>
  </si>
  <si>
    <t>Deferred commissions</t>
  </si>
  <si>
    <t>Prepaid expenses and other assets</t>
  </si>
  <si>
    <t>Accounts payable and accrued expenses</t>
  </si>
  <si>
    <t>Deferred revenue</t>
  </si>
  <si>
    <t>Net cash provided by (used in) operating activities</t>
  </si>
  <si>
    <t>Cash flows from investing activities:</t>
  </si>
  <si>
    <t>Purchase of property and equipment</t>
  </si>
  <si>
    <t>Capitalized software additions</t>
  </si>
  <si>
    <t>Net cash used in investing activities</t>
  </si>
  <si>
    <t>Cash flows from financing activities:</t>
  </si>
  <si>
    <t>Proceeds from initial public offering, net of underwriters' discounts and commissions</t>
  </si>
  <si>
    <t>Offering costs</t>
  </si>
  <si>
    <t>Proceeds from term loans</t>
  </si>
  <si>
    <t>Debt issuance costs</t>
  </si>
  <si>
    <t>Repayment of term loans</t>
  </si>
  <si>
    <t>Payments to related parties</t>
  </si>
  <si>
    <t>Contribution for tax associated with reorganization</t>
  </si>
  <si>
    <t>Equity repurchases</t>
  </si>
  <si>
    <t>Installments related to acquisitions</t>
  </si>
  <si>
    <t>Effect of exchange rates on cash and cash equivalents</t>
  </si>
  <si>
    <t>Net increase (decrease) in cash and cash equivalents</t>
  </si>
  <si>
    <t>Supplemental cash flow data:</t>
  </si>
  <si>
    <t>Cash paid for interest</t>
  </si>
  <si>
    <t>Reclassification of related party payable upon reorganization</t>
  </si>
  <si>
    <t>Transactions with related parties</t>
  </si>
  <si>
    <t>Modification of MIU Plan awards</t>
  </si>
  <si>
    <t>Adjustments to reconcile net income (loss) to cash provided by operations:</t>
  </si>
  <si>
    <t>Operating leases, net</t>
  </si>
  <si>
    <t>Net cash provided by operating activities</t>
  </si>
  <si>
    <t>Proceeds from employee stock purchase plan</t>
  </si>
  <si>
    <t>Net cash provided by (used in) financing activities</t>
  </si>
  <si>
    <t>Cash and cash equivalents, beginning of period</t>
  </si>
  <si>
    <t>Cash and cash equivalents, end of period</t>
  </si>
  <si>
    <t>Cash paid for (received from) tax</t>
  </si>
  <si>
    <t>Non-cash financing activities:</t>
  </si>
  <si>
    <t>Q1</t>
  </si>
  <si>
    <t>Q2</t>
  </si>
  <si>
    <t>Q3</t>
  </si>
  <si>
    <t>Q4</t>
  </si>
  <si>
    <t>(in thousands)</t>
  </si>
  <si>
    <t>GAAP to Non-GAAP Tables</t>
  </si>
  <si>
    <t>Restructuring &amp; other</t>
  </si>
  <si>
    <t>Employer payroll taxes on employee stock transactions</t>
  </si>
  <si>
    <t>Revenue</t>
  </si>
  <si>
    <t>Income tax (benefit) expense</t>
  </si>
  <si>
    <t>Interest expense, net</t>
  </si>
  <si>
    <t>Transaction and sponsor related costs</t>
  </si>
  <si>
    <t>Non-GAAP net income</t>
  </si>
  <si>
    <t>Share count:</t>
  </si>
  <si>
    <t>Weighted-average shares outstanding - basic</t>
  </si>
  <si>
    <t>Weighted-average shares outstanding - diluted</t>
  </si>
  <si>
    <t>Shares used in non-GAAP per share calculations:</t>
  </si>
  <si>
    <t>Net income (loss) per share:</t>
  </si>
  <si>
    <t>Net income (loss) per share - basic</t>
  </si>
  <si>
    <t>Net income (loss) per share - diluted</t>
  </si>
  <si>
    <t>Non-GAAP net income per share - basic</t>
  </si>
  <si>
    <t>Non-GAAP net income per share - diluted</t>
  </si>
  <si>
    <t>Cash (paid for) received from tax</t>
  </si>
  <si>
    <t>Adjusted EBITDA:</t>
  </si>
  <si>
    <t>Adjusted EBITDA</t>
  </si>
  <si>
    <t>(Gain) loss on currency translation</t>
  </si>
  <si>
    <t>Unlevered Free Cash Flow ("uFCF") (After tax adjustment):</t>
  </si>
  <si>
    <t>Cash paid for interest expense</t>
  </si>
  <si>
    <t>Property, plant, and equipment</t>
  </si>
  <si>
    <t>Total uFCF</t>
  </si>
  <si>
    <t>Interest tax adjustment</t>
  </si>
  <si>
    <t>uFCF (After tax adjustment)</t>
  </si>
  <si>
    <t>Income tax (expense) benefit</t>
  </si>
  <si>
    <t>Adjusted EBITDA/Net Debt Leverage Ratio:</t>
  </si>
  <si>
    <t>Long-term debt</t>
  </si>
  <si>
    <t>Cash</t>
  </si>
  <si>
    <t>Net debt</t>
  </si>
  <si>
    <t>Net IPO proceeds</t>
  </si>
  <si>
    <t>Pro forma net debt</t>
  </si>
  <si>
    <t>TTM Adjusted EBITDA</t>
  </si>
  <si>
    <t>Leverage Ratio</t>
  </si>
  <si>
    <t>Proceeds from exercise of stock options</t>
  </si>
  <si>
    <t>Cost of Revenue</t>
  </si>
  <si>
    <t>Non-GAAP Revenue</t>
  </si>
  <si>
    <t>Non-GAAP Cost of Revenue</t>
  </si>
  <si>
    <t>Gross Profit</t>
  </si>
  <si>
    <t>Non-GAAP Gross Profit</t>
  </si>
  <si>
    <t>Research and Development</t>
  </si>
  <si>
    <t>Non-GAAP Research and Development</t>
  </si>
  <si>
    <t>Sales and Marketing</t>
  </si>
  <si>
    <t>Non-GAAP Sales and Marketing</t>
  </si>
  <si>
    <t>General and Administrative</t>
  </si>
  <si>
    <t>Non-GAAP General and Administrative</t>
  </si>
  <si>
    <t>Non-GAAP Amortization of Other Intangibles</t>
  </si>
  <si>
    <t>Amortization of Other Intangibles</t>
  </si>
  <si>
    <t>Non-GAAP Restructuring &amp; other</t>
  </si>
  <si>
    <t>Operating income (loss)</t>
  </si>
  <si>
    <t>Non-GAAP Operating income (loss)</t>
  </si>
  <si>
    <t>Income tax expense (benefit)</t>
  </si>
  <si>
    <t>FY 2019</t>
  </si>
  <si>
    <t>FY 2020</t>
  </si>
  <si>
    <t>FY 2021</t>
  </si>
  <si>
    <r>
      <rPr>
        <b/>
        <sz val="11"/>
        <rFont val="Calibri"/>
        <family val="2"/>
        <scheme val="minor"/>
      </rPr>
      <t>uFCF</t>
    </r>
    <r>
      <rPr>
        <sz val="11"/>
        <rFont val="Calibri"/>
        <family val="2"/>
        <scheme val="minor"/>
      </rPr>
      <t xml:space="preserve">
</t>
    </r>
    <r>
      <rPr>
        <i/>
        <sz val="11"/>
        <rFont val="Calibri"/>
        <family val="2"/>
        <scheme val="minor"/>
      </rPr>
      <t>(in thousands)</t>
    </r>
  </si>
  <si>
    <r>
      <t xml:space="preserve">Dynatrace, Inc.
Leverage Ratio
</t>
    </r>
    <r>
      <rPr>
        <i/>
        <sz val="11"/>
        <rFont val="Calibri"/>
        <family val="2"/>
        <scheme val="minor"/>
      </rPr>
      <t>(in thousands)</t>
    </r>
  </si>
  <si>
    <r>
      <t xml:space="preserve">Historical Adjusted EBITDA
</t>
    </r>
    <r>
      <rPr>
        <i/>
        <sz val="10"/>
        <rFont val="Calibri"/>
        <family val="2"/>
        <scheme val="minor"/>
      </rPr>
      <t>(in thousands)</t>
    </r>
  </si>
  <si>
    <t xml:space="preserve">Historical Income Statements QTD </t>
  </si>
  <si>
    <t>Historical Cash Flows</t>
  </si>
  <si>
    <r>
      <t>(</t>
    </r>
    <r>
      <rPr>
        <b/>
        <i/>
        <sz val="12"/>
        <rFont val="Calibri"/>
        <family val="2"/>
        <scheme val="minor"/>
      </rPr>
      <t>Pro Forma)</t>
    </r>
    <r>
      <rPr>
        <b/>
        <sz val="12"/>
        <rFont val="Calibri"/>
        <family val="2"/>
        <scheme val="minor"/>
      </rPr>
      <t xml:space="preserve">
Q1 </t>
    </r>
  </si>
  <si>
    <t>Total liabilities and shareholders' equity</t>
  </si>
  <si>
    <t>Discrete tax items</t>
  </si>
  <si>
    <t>Non-GAAP Financial Measures &amp; Key Metrics</t>
  </si>
  <si>
    <t>In addition to disclosing financial measures prepared in accordance with GAAP, thes tables contain certain non-GAAP financial measures. As of the second quarter of Fiscal Year 2021, we adjusted certain of our non-GAAP metrics for employer payroll tax expense related to equity incentive plans, as the amount of employer payroll tax expense is dependent on our stock price and other factors that are beyond our control and does not correlate to the operation of our business. Our historical presentation of these metrics below has been updated to reflect these adjustments for consistency.  
Non-GAAP financial measures do not have any standardized meaning and are therefore unlikely to be comparable to similarly titled measures presented by other companies. Dynatrace considers these non-GAAP financial measures to be important because they provide useful indicators of its performance and liquidity measures. These are key measures used by our management and board of directors to understand and evaluate our core operating performance and trends, to prepare and approve our annual budget and to develop short and long-term operational plans. In addition, investors often use similar measures to evaluate the performance of a company. Non-GAAP financial measures are presented for supplemental informational purposes only for understanding the company’s operating performance. The non-GAAP financial measures should not be considered a substitute for financial information presented in accordance with GAAP, and may be different from non-GAAP financial measures presented by other companies. The GAAP financial measure most directly comparable to each non-GAAP financial measure used or discussed, and a reconciliation of the differences between each non-GAAP financial measure and the comparable GAAP financial measure, are included in this press release after the consolidated financial statements. 
Dynatrace presents constant currency amounts for Revenue and Annual Recurring Revenue to provide a framework for assessing how our underlying businesses performed excluding the effect of foreign currency rate fluctuations. To present this information, current and comparative prior period results for entities reporting in currencies other than United States dollars are converted into United States dollars using the average exchange rates from the comparative period rather than the actual exchange rates in effect during the respective periods. All growth comparisons relate to the corresponding period in the last fiscal year. Dynatrace provides this non-GAAP financial information to aid investors in better understanding our performance.</t>
  </si>
  <si>
    <r>
      <rPr>
        <b/>
        <sz val="10"/>
        <color theme="1"/>
        <rFont val="Bernina Sans Light"/>
        <family val="3"/>
      </rPr>
      <t xml:space="preserve">Adjusted EBITDA </t>
    </r>
    <r>
      <rPr>
        <sz val="10"/>
        <color theme="1"/>
        <rFont val="Bernina Sans Light"/>
        <family val="3"/>
      </rPr>
      <t xml:space="preserve">is defined as Net Income (loss) adjusted by removing the impact of our capital structure (net interest income or expense from our outstanding debt), asset base (depreciation and amortization), tax consequences, restructuring and other gains and losses, transaction and sponsor related costs, gains and losses on foreign currency, stock-based compensation and employer payroll tax expense related equity incentive plans.  </t>
    </r>
  </si>
  <si>
    <r>
      <rPr>
        <b/>
        <sz val="10"/>
        <color theme="1"/>
        <rFont val="Bernina Sans Light"/>
        <family val="3"/>
      </rPr>
      <t>Annual Recurring Revenue “ARR”</t>
    </r>
    <r>
      <rPr>
        <sz val="10"/>
        <color theme="1"/>
        <rFont val="Bernina Sans Light"/>
        <family val="3"/>
      </rPr>
      <t xml:space="preserve"> is defined as the daily revenue of all subscription agreements that are actively generating revenue as of the last day of the reporting period multiplied by 365. We exclude from our calculation of Total ARR any revenues derived from month-to-month agreements and/or product usage overage billings.</t>
    </r>
  </si>
  <si>
    <r>
      <rPr>
        <b/>
        <sz val="10"/>
        <color theme="1"/>
        <rFont val="Bernina Sans Light"/>
        <family val="3"/>
      </rPr>
      <t>Dynatrace Net Expansion Rate</t>
    </r>
    <r>
      <rPr>
        <sz val="10"/>
        <color theme="1"/>
        <rFont val="Bernina Sans Light"/>
        <family val="3"/>
      </rPr>
      <t xml:space="preserve"> is defined as the Dynatrace® ARR at the end of a reporting period for the cohort of Dynatrace® accounts as of one year prior to the date of calculation, divided by the Dynatrace® ARR one year prior to the date of calculation for that same cohort. This calculation excludes the benefit of Dynatrace® ARR resulting from the conversion of Classic products to the Dynatrace® platform.</t>
    </r>
  </si>
  <si>
    <r>
      <rPr>
        <b/>
        <sz val="10"/>
        <color theme="1"/>
        <rFont val="Bernina Sans Light"/>
        <family val="3"/>
      </rPr>
      <t>Dynatrace customers</t>
    </r>
    <r>
      <rPr>
        <sz val="10"/>
        <color theme="1"/>
        <rFont val="Bernina Sans Light"/>
        <family val="3"/>
      </rPr>
      <t xml:space="preserve"> are defined as accounts, as identified by a unique account identifier, that generate at least $10,000 of Dynatrace® ARR as of the reporting date. In infrequent cases, a single large organization may comprise multiple customer accounts when there are distinct divisions, departments or subsidiaries that operate and make purchasing decisions independently from the parent organization. In cases where multiple customer accounts exist under a single organization, each customer account is counted separately based on a mutually exclusive accounting of ARR.</t>
    </r>
  </si>
  <si>
    <r>
      <t>A</t>
    </r>
    <r>
      <rPr>
        <b/>
        <sz val="10"/>
        <color theme="1"/>
        <rFont val="Bernina Sans Light"/>
        <family val="3"/>
      </rPr>
      <t>djusted EBITDA/Net Debt Leverage Rati</t>
    </r>
    <r>
      <rPr>
        <sz val="10"/>
        <color theme="1"/>
        <rFont val="Bernina Sans Light"/>
        <family val="3"/>
      </rPr>
      <t xml:space="preserve">o is defined as our Net Debt divided by our trailing twelve month Adjusted EBITDA. Net Debt is defined as total principal less cash and cash equivalents. 
</t>
    </r>
  </si>
  <si>
    <r>
      <rPr>
        <b/>
        <sz val="10"/>
        <color theme="1"/>
        <rFont val="Bernina Sans Light"/>
        <family val="3"/>
      </rPr>
      <t>Unlevered Free Cash Flow</t>
    </r>
    <r>
      <rPr>
        <sz val="10"/>
        <color theme="1"/>
        <rFont val="Bernina Sans Light"/>
        <family val="3"/>
      </rPr>
      <t xml:space="preserve"> is defined as net cash provided by (used in) operating activities and adjusted to exclude cash paid for interest (net of tax), non-recurring restructuring and acquisition related costs, along with  costs associated with one-time offerings and filings, less cash used in investing activities for acquisition of property and equipment. However, given our debt obligations, unlevered free cash flow does not represent residual cash flow available for discretionary expenses</t>
    </r>
  </si>
  <si>
    <t>Q4 2021</t>
  </si>
  <si>
    <t>March 2021</t>
  </si>
  <si>
    <t>Non-GAAP effective cash tax</t>
  </si>
  <si>
    <r>
      <t>Q4 2020</t>
    </r>
    <r>
      <rPr>
        <b/>
        <vertAlign val="superscript"/>
        <sz val="11"/>
        <color rgb="FFFF0000"/>
        <rFont val="Calibri"/>
        <family val="2"/>
        <scheme val="minor"/>
      </rPr>
      <t>(1)</t>
    </r>
  </si>
  <si>
    <t>Q1 2021</t>
  </si>
  <si>
    <t>Q2 2021</t>
  </si>
  <si>
    <t>Q3 2021</t>
  </si>
  <si>
    <r>
      <rPr>
        <vertAlign val="superscript"/>
        <sz val="11"/>
        <color rgb="FFFF0000"/>
        <rFont val="Calibri"/>
        <family val="2"/>
        <scheme val="minor"/>
      </rPr>
      <t>(1)</t>
    </r>
    <r>
      <rPr>
        <sz val="11"/>
        <color rgb="FFFF0000"/>
        <rFont val="Calibri"/>
        <family val="2"/>
        <scheme val="minor"/>
      </rPr>
      <t>Prior periods have been updated from previously issued financial statements</t>
    </r>
  </si>
  <si>
    <r>
      <t>March 2020</t>
    </r>
    <r>
      <rPr>
        <b/>
        <vertAlign val="superscript"/>
        <sz val="11"/>
        <color rgb="FFFF0000"/>
        <rFont val="Calibri"/>
        <family val="2"/>
        <scheme val="minor"/>
      </rPr>
      <t>(1)</t>
    </r>
  </si>
  <si>
    <r>
      <t>June 2020</t>
    </r>
    <r>
      <rPr>
        <b/>
        <vertAlign val="superscript"/>
        <sz val="11"/>
        <color rgb="FFFF0000"/>
        <rFont val="Calibri"/>
        <family val="2"/>
        <scheme val="minor"/>
      </rPr>
      <t>(1)</t>
    </r>
  </si>
  <si>
    <r>
      <t>September 2020</t>
    </r>
    <r>
      <rPr>
        <b/>
        <vertAlign val="superscript"/>
        <sz val="11"/>
        <color rgb="FFFF0000"/>
        <rFont val="Calibri"/>
        <family val="2"/>
        <scheme val="minor"/>
      </rPr>
      <t>(1)</t>
    </r>
  </si>
  <si>
    <r>
      <t>December 2020</t>
    </r>
    <r>
      <rPr>
        <b/>
        <vertAlign val="superscript"/>
        <sz val="11"/>
        <color rgb="FFFF0000"/>
        <rFont val="Calibri"/>
        <family val="2"/>
        <scheme val="minor"/>
      </rPr>
      <t>(1)</t>
    </r>
  </si>
  <si>
    <r>
      <t>Q4</t>
    </r>
    <r>
      <rPr>
        <b/>
        <vertAlign val="superscript"/>
        <sz val="10"/>
        <color rgb="FFFF0000"/>
        <rFont val="Inherit"/>
      </rPr>
      <t>(1)</t>
    </r>
  </si>
  <si>
    <r>
      <rPr>
        <vertAlign val="superscript"/>
        <sz val="11"/>
        <color rgb="FFFF0000"/>
        <rFont val="Calibri"/>
        <family val="2"/>
        <scheme val="minor"/>
      </rPr>
      <t>(1)</t>
    </r>
    <r>
      <rPr>
        <sz val="11"/>
        <color rgb="FFFF0000"/>
        <rFont val="Calibri"/>
        <family val="2"/>
        <scheme val="minor"/>
      </rPr>
      <t>Prior period has been updated from previously issued financial statements</t>
    </r>
  </si>
  <si>
    <r>
      <rPr>
        <vertAlign val="superscript"/>
        <sz val="11"/>
        <color rgb="FFFF0000"/>
        <rFont val="Calibri"/>
        <family val="2"/>
        <scheme val="minor"/>
      </rPr>
      <t>(2)</t>
    </r>
    <r>
      <rPr>
        <sz val="11"/>
        <color rgb="FFFF0000"/>
        <rFont val="Calibri"/>
        <family val="2"/>
        <scheme val="minor"/>
      </rPr>
      <t>Non-GAAP net income for the three months ended September 30, 2020 includes $7,510 of cash tax payments made in the first quarter of fiscal 2021 that were related to the reorganization. Reporting these tax payments in the first quarter of fiscal 2021 as related to the reorganization would have resulted in Non-GAAP net income for the three months ended June 30, 2020 of $44,733 instead of $37,223.  There is no impact on year-to-date fiscal 2021 Non-GAAP net income.</t>
    </r>
  </si>
  <si>
    <r>
      <t>Q1</t>
    </r>
    <r>
      <rPr>
        <b/>
        <vertAlign val="superscript"/>
        <sz val="11"/>
        <color rgb="FFFF0000"/>
        <rFont val="Calibri"/>
        <family val="2"/>
        <scheme val="minor"/>
      </rPr>
      <t>(1)</t>
    </r>
  </si>
  <si>
    <r>
      <t>Q3</t>
    </r>
    <r>
      <rPr>
        <b/>
        <vertAlign val="superscript"/>
        <sz val="11"/>
        <color rgb="FFFF0000"/>
        <rFont val="Calibri"/>
        <family val="2"/>
        <scheme val="minor"/>
      </rPr>
      <t>(1)</t>
    </r>
  </si>
  <si>
    <r>
      <t>Q2</t>
    </r>
    <r>
      <rPr>
        <b/>
        <vertAlign val="superscript"/>
        <sz val="11"/>
        <color rgb="FFFF0000"/>
        <rFont val="Calibri"/>
        <family val="2"/>
        <scheme val="minor"/>
      </rPr>
      <t>(1)</t>
    </r>
  </si>
  <si>
    <r>
      <t>Q4</t>
    </r>
    <r>
      <rPr>
        <b/>
        <vertAlign val="superscript"/>
        <sz val="11"/>
        <color rgb="FFFF0000"/>
        <rFont val="Calibri"/>
        <family val="2"/>
        <scheme val="minor"/>
      </rPr>
      <t>(1)</t>
    </r>
  </si>
  <si>
    <r>
      <t>Q2</t>
    </r>
    <r>
      <rPr>
        <b/>
        <vertAlign val="superscript"/>
        <sz val="11"/>
        <color rgb="FFFF0000"/>
        <rFont val="Calibri"/>
        <family val="2"/>
        <scheme val="minor"/>
      </rPr>
      <t>(1)(2)</t>
    </r>
  </si>
  <si>
    <r>
      <t>Q1</t>
    </r>
    <r>
      <rPr>
        <b/>
        <vertAlign val="superscript"/>
        <sz val="10"/>
        <color rgb="FFFF0000"/>
        <rFont val="Inherit"/>
      </rPr>
      <t>(1)</t>
    </r>
  </si>
  <si>
    <r>
      <t>Q2</t>
    </r>
    <r>
      <rPr>
        <b/>
        <vertAlign val="superscript"/>
        <sz val="10"/>
        <color rgb="FFFF0000"/>
        <rFont val="Arial"/>
        <family val="2"/>
      </rPr>
      <t>(1)</t>
    </r>
  </si>
  <si>
    <r>
      <t>Q3</t>
    </r>
    <r>
      <rPr>
        <b/>
        <vertAlign val="superscript"/>
        <sz val="10"/>
        <color rgb="FFFF0000"/>
        <rFont val="Arial"/>
        <family val="2"/>
      </rPr>
      <t>(1)</t>
    </r>
  </si>
  <si>
    <r>
      <t>Q4</t>
    </r>
    <r>
      <rPr>
        <b/>
        <vertAlign val="superscript"/>
        <sz val="10"/>
        <color rgb="FFFF0000"/>
        <rFont val="Arial"/>
        <family val="2"/>
      </rPr>
      <t>(1)</t>
    </r>
  </si>
  <si>
    <r>
      <t>Q2</t>
    </r>
    <r>
      <rPr>
        <b/>
        <vertAlign val="superscript"/>
        <sz val="10"/>
        <color rgb="FFFF0000"/>
        <rFont val="Inherit"/>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</si>
</sst>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font>
      <sz val="11"/>
      <name val="Calibri"/>
      <family val="2"/>
      <scheme val="minor"/>
    </font>
    <font>
      <sz val="11"/>
      <color theme="1"/>
      <name val="Calibri"/>
      <family val="2"/>
      <scheme val="minor"/>
    </font>
    <font>
      <b/>
      <sz val="11"/>
      <name val="Calibri"/>
      <family val="2"/>
      <scheme val="minor"/>
    </font>
    <font>
      <sz val="11"/>
      <name val="Calibri"/>
      <family val="2"/>
      <scheme val="minor"/>
    </font>
    <font>
      <sz val="10"/>
      <name val="Inherit"/>
    </font>
    <font>
      <b/>
      <sz val="10"/>
      <name val="Inherit"/>
    </font>
    <font>
      <sz val="10"/>
      <color rgb="FF000000"/>
      <name val="Inherit"/>
    </font>
    <font>
      <i/>
      <sz val="11"/>
      <name val="Calibri"/>
      <family val="2"/>
      <scheme val="minor"/>
    </font>
    <font>
      <sz val="10"/>
      <name val="Times New Roman"/>
      <family val="1"/>
    </font>
    <font>
      <b/>
      <sz val="10"/>
      <name val="Arial"/>
      <family val="2"/>
    </font>
    <font>
      <sz val="10"/>
      <name val="Arial"/>
      <family val="2"/>
    </font>
    <font>
      <b/>
      <sz val="10"/>
      <name val="Calibri"/>
      <family val="2"/>
      <scheme val="minor"/>
    </font>
    <font>
      <b/>
      <sz val="12"/>
      <name val="Calibri"/>
      <family val="2"/>
      <scheme val="minor"/>
    </font>
    <font>
      <sz val="12"/>
      <name val="Calibri"/>
      <family val="2"/>
      <scheme val="minor"/>
    </font>
    <font>
      <sz val="11"/>
      <color rgb="FFFF0000"/>
      <name val="Calibri"/>
      <family val="2"/>
      <scheme val="minor"/>
    </font>
    <font>
      <i/>
      <sz val="10"/>
      <name val="Calibri"/>
      <family val="2"/>
      <scheme val="minor"/>
    </font>
    <font>
      <b/>
      <i/>
      <sz val="12"/>
      <name val="Calibri"/>
      <family val="2"/>
      <scheme val="minor"/>
    </font>
    <font>
      <b/>
      <sz val="10"/>
      <color theme="1"/>
      <name val="Bernina Sans Light"/>
      <family val="3"/>
    </font>
    <font>
      <sz val="10"/>
      <color theme="1"/>
      <name val="Bernina Sans Light"/>
      <family val="3"/>
    </font>
    <font>
      <b/>
      <vertAlign val="superscript"/>
      <sz val="11"/>
      <color rgb="FFFF0000"/>
      <name val="Calibri"/>
      <family val="2"/>
      <scheme val="minor"/>
    </font>
    <font>
      <vertAlign val="superscript"/>
      <sz val="11"/>
      <color rgb="FFFF0000"/>
      <name val="Calibri"/>
      <family val="2"/>
      <scheme val="minor"/>
    </font>
    <font>
      <b/>
      <vertAlign val="superscript"/>
      <sz val="10"/>
      <color rgb="FFFF0000"/>
      <name val="Inherit"/>
    </font>
    <font>
      <b/>
      <vertAlign val="superscript"/>
      <sz val="10"/>
      <color rgb="FFFF0000"/>
      <name val="Arial"/>
      <family val="2"/>
    </font>
  </fonts>
  <fills count="6">
    <fill>
      <patternFill patternType="none"/>
    </fill>
    <fill>
      <patternFill patternType="gray125"/>
    </fill>
    <fill>
      <patternFill patternType="solid">
        <fgColor rgb="FFFFFFFF"/>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s>
  <borders count="15">
    <border>
      <left/>
      <right/>
      <top/>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183">
    <xf numFmtId="0" fontId="0" fillId="0" borderId="0" xfId="0"/>
    <xf numFmtId="0" fontId="2" fillId="0" borderId="0" xfId="0" applyFont="1" applyAlignment="1">
      <alignment horizontal="center"/>
    </xf>
    <xf numFmtId="0" fontId="4" fillId="4" borderId="0" xfId="0" applyFont="1" applyFill="1" applyAlignment="1">
      <alignment vertical="center" wrapText="1"/>
    </xf>
    <xf numFmtId="0" fontId="0" fillId="4" borderId="0" xfId="0" applyFill="1"/>
    <xf numFmtId="0" fontId="4" fillId="4" borderId="2" xfId="0" applyFont="1" applyFill="1" applyBorder="1" applyAlignment="1">
      <alignment wrapText="1"/>
    </xf>
    <xf numFmtId="0" fontId="5" fillId="4" borderId="0" xfId="0" applyFont="1" applyFill="1" applyAlignment="1">
      <alignment vertical="center" wrapText="1"/>
    </xf>
    <xf numFmtId="0" fontId="4" fillId="4" borderId="0" xfId="0" applyFont="1" applyFill="1" applyAlignment="1">
      <alignment wrapText="1"/>
    </xf>
    <xf numFmtId="0" fontId="5" fillId="4" borderId="1" xfId="0" applyFont="1" applyFill="1" applyBorder="1" applyAlignment="1">
      <alignment vertical="center" wrapText="1"/>
    </xf>
    <xf numFmtId="0" fontId="4" fillId="4" borderId="0" xfId="0" applyFont="1" applyFill="1" applyBorder="1" applyAlignment="1">
      <alignment wrapText="1"/>
    </xf>
    <xf numFmtId="0" fontId="5" fillId="4" borderId="0" xfId="0" applyFont="1" applyFill="1" applyAlignment="1">
      <alignment horizontal="right" wrapText="1"/>
    </xf>
    <xf numFmtId="0" fontId="4" fillId="4" borderId="0" xfId="0" applyFont="1" applyFill="1" applyAlignment="1">
      <alignment horizontal="left" vertical="center" wrapText="1" indent="1"/>
    </xf>
    <xf numFmtId="0" fontId="4" fillId="4" borderId="0" xfId="0" applyFont="1" applyFill="1" applyAlignment="1">
      <alignment horizontal="left" vertical="center" wrapText="1" indent="3"/>
    </xf>
    <xf numFmtId="0" fontId="4" fillId="4" borderId="0" xfId="0" applyFont="1" applyFill="1" applyAlignment="1">
      <alignment horizontal="left" vertical="center" wrapText="1" indent="4"/>
    </xf>
    <xf numFmtId="0" fontId="4" fillId="4" borderId="0" xfId="0" applyFont="1" applyFill="1" applyAlignment="1">
      <alignment horizontal="left" vertical="center" wrapText="1" indent="5"/>
    </xf>
    <xf numFmtId="0" fontId="4" fillId="4" borderId="0" xfId="0" applyFont="1" applyFill="1" applyBorder="1" applyAlignment="1">
      <alignment horizontal="right" wrapText="1"/>
    </xf>
    <xf numFmtId="0" fontId="5" fillId="4" borderId="0" xfId="0" applyFont="1" applyFill="1" applyBorder="1" applyAlignment="1">
      <alignment vertical="center" wrapText="1"/>
    </xf>
    <xf numFmtId="38" fontId="4" fillId="4" borderId="0" xfId="0" applyNumberFormat="1" applyFont="1" applyFill="1" applyBorder="1" applyAlignment="1">
      <alignment wrapText="1"/>
    </xf>
    <xf numFmtId="38" fontId="4" fillId="4" borderId="0" xfId="0" applyNumberFormat="1" applyFont="1" applyFill="1" applyAlignment="1">
      <alignment wrapText="1"/>
    </xf>
    <xf numFmtId="38" fontId="0" fillId="4" borderId="0" xfId="0" applyNumberFormat="1" applyFill="1"/>
    <xf numFmtId="0" fontId="2" fillId="0" borderId="0" xfId="0" applyFont="1" applyBorder="1" applyAlignment="1">
      <alignment horizontal="center"/>
    </xf>
    <xf numFmtId="38" fontId="5" fillId="4" borderId="1" xfId="0" applyNumberFormat="1" applyFont="1" applyFill="1" applyBorder="1" applyAlignment="1">
      <alignment vertical="center" wrapText="1"/>
    </xf>
    <xf numFmtId="38" fontId="4" fillId="4" borderId="2" xfId="0" applyNumberFormat="1" applyFont="1" applyFill="1" applyBorder="1" applyAlignment="1">
      <alignment wrapText="1"/>
    </xf>
    <xf numFmtId="38" fontId="5" fillId="4" borderId="0" xfId="0" applyNumberFormat="1" applyFont="1" applyFill="1" applyAlignment="1">
      <alignment horizontal="center" wrapText="1"/>
    </xf>
    <xf numFmtId="38" fontId="4" fillId="4" borderId="0" xfId="0" applyNumberFormat="1" applyFont="1" applyFill="1" applyBorder="1" applyAlignment="1">
      <alignment horizontal="center" wrapText="1"/>
    </xf>
    <xf numFmtId="38" fontId="0" fillId="4" borderId="0" xfId="0" applyNumberFormat="1" applyFill="1" applyAlignment="1">
      <alignment horizontal="center"/>
    </xf>
    <xf numFmtId="0" fontId="5" fillId="4" borderId="0" xfId="0" applyFont="1" applyFill="1" applyBorder="1" applyAlignment="1">
      <alignment horizontal="center" wrapText="1"/>
    </xf>
    <xf numFmtId="38" fontId="0" fillId="4" borderId="0" xfId="0" applyNumberFormat="1" applyFill="1" applyBorder="1"/>
    <xf numFmtId="0" fontId="2" fillId="4" borderId="0" xfId="0" applyFont="1" applyFill="1"/>
    <xf numFmtId="0" fontId="0" fillId="4" borderId="0" xfId="0" applyFill="1" applyBorder="1"/>
    <xf numFmtId="0" fontId="2" fillId="4" borderId="0" xfId="0" applyFont="1" applyFill="1" applyBorder="1"/>
    <xf numFmtId="0" fontId="0" fillId="4" borderId="0" xfId="0"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center" vertical="top"/>
    </xf>
    <xf numFmtId="0" fontId="2" fillId="4" borderId="0" xfId="0" quotePrefix="1" applyFont="1" applyFill="1" applyBorder="1" applyAlignment="1">
      <alignment horizontal="center"/>
    </xf>
    <xf numFmtId="38" fontId="0" fillId="4" borderId="0" xfId="0" applyNumberFormat="1" applyFont="1" applyFill="1" applyBorder="1"/>
    <xf numFmtId="0" fontId="2" fillId="2" borderId="0" xfId="0" applyFont="1" applyFill="1" applyBorder="1" applyAlignment="1"/>
    <xf numFmtId="0" fontId="0" fillId="2" borderId="0" xfId="0" applyFont="1" applyFill="1" applyBorder="1" applyAlignment="1">
      <alignment horizontal="left" indent="2"/>
    </xf>
    <xf numFmtId="0" fontId="0" fillId="2" borderId="0" xfId="0" applyFont="1" applyFill="1" applyBorder="1" applyAlignment="1">
      <alignment horizontal="left" indent="4"/>
    </xf>
    <xf numFmtId="0" fontId="0" fillId="2" borderId="0" xfId="0" applyFont="1" applyFill="1" applyBorder="1" applyAlignment="1">
      <alignment horizontal="left" indent="6"/>
    </xf>
    <xf numFmtId="0" fontId="0" fillId="2" borderId="0" xfId="0" applyFont="1" applyFill="1" applyBorder="1" applyAlignment="1"/>
    <xf numFmtId="0" fontId="2" fillId="2" borderId="0" xfId="0" applyFont="1" applyFill="1" applyBorder="1" applyAlignment="1">
      <alignment horizontal="left" indent="2"/>
    </xf>
    <xf numFmtId="0" fontId="2" fillId="4" borderId="0" xfId="0" applyFont="1" applyFill="1" applyBorder="1" applyAlignment="1"/>
    <xf numFmtId="0" fontId="0" fillId="4" borderId="0" xfId="0" applyFont="1" applyFill="1" applyBorder="1" applyAlignment="1">
      <alignment horizontal="left" indent="2"/>
    </xf>
    <xf numFmtId="0" fontId="0" fillId="4" borderId="0" xfId="0" applyFont="1" applyFill="1" applyBorder="1" applyAlignment="1">
      <alignment horizontal="left" indent="4"/>
    </xf>
    <xf numFmtId="0" fontId="0" fillId="4" borderId="0" xfId="0" applyFont="1" applyFill="1" applyBorder="1" applyAlignment="1">
      <alignment horizontal="left" indent="6"/>
    </xf>
    <xf numFmtId="0" fontId="0" fillId="4" borderId="0" xfId="0" applyFont="1" applyFill="1" applyBorder="1" applyAlignment="1"/>
    <xf numFmtId="0" fontId="2" fillId="4" borderId="0" xfId="0" applyFont="1" applyFill="1" applyBorder="1" applyAlignment="1">
      <alignment horizontal="left" indent="2"/>
    </xf>
    <xf numFmtId="0" fontId="0" fillId="4" borderId="0" xfId="0" applyFill="1" applyBorder="1" applyAlignment="1">
      <alignment horizontal="left" indent="2"/>
    </xf>
    <xf numFmtId="0" fontId="0" fillId="4" borderId="0" xfId="0" applyFill="1" applyBorder="1" applyAlignment="1">
      <alignment horizontal="left" indent="4"/>
    </xf>
    <xf numFmtId="0" fontId="0" fillId="4" borderId="0" xfId="0" applyFill="1" applyBorder="1" applyAlignment="1">
      <alignment horizontal="left" indent="6"/>
    </xf>
    <xf numFmtId="0" fontId="7" fillId="4" borderId="0" xfId="0" applyFont="1" applyFill="1"/>
    <xf numFmtId="164" fontId="0" fillId="4" borderId="0" xfId="1" applyNumberFormat="1" applyFont="1" applyFill="1"/>
    <xf numFmtId="0" fontId="8" fillId="4" borderId="0" xfId="0" applyFont="1" applyFill="1" applyAlignment="1">
      <alignment vertical="center" wrapText="1"/>
    </xf>
    <xf numFmtId="0" fontId="4" fillId="4" borderId="0" xfId="0" applyFont="1" applyFill="1" applyAlignment="1">
      <alignment horizontal="left" vertical="center" wrapText="1"/>
    </xf>
    <xf numFmtId="0" fontId="4" fillId="4" borderId="0" xfId="0" applyFont="1" applyFill="1" applyAlignment="1">
      <alignment vertical="center" wrapText="1"/>
    </xf>
    <xf numFmtId="9" fontId="0" fillId="4" borderId="0" xfId="2" applyFont="1" applyFill="1" applyBorder="1"/>
    <xf numFmtId="0" fontId="5" fillId="4" borderId="0" xfId="0" applyFont="1" applyFill="1" applyAlignment="1">
      <alignment horizontal="left" vertical="center" wrapText="1"/>
    </xf>
    <xf numFmtId="0" fontId="5" fillId="4" borderId="0" xfId="0" applyFont="1" applyFill="1" applyBorder="1" applyAlignment="1">
      <alignment horizontal="center" vertical="center" wrapText="1"/>
    </xf>
    <xf numFmtId="164" fontId="4" fillId="4" borderId="0" xfId="1" applyNumberFormat="1" applyFont="1" applyFill="1" applyAlignment="1">
      <alignment horizontal="right" wrapText="1"/>
    </xf>
    <xf numFmtId="164" fontId="4" fillId="4" borderId="0" xfId="1" applyNumberFormat="1" applyFont="1" applyFill="1" applyBorder="1" applyAlignment="1">
      <alignment horizontal="right" wrapText="1"/>
    </xf>
    <xf numFmtId="164" fontId="4" fillId="4" borderId="0" xfId="1" applyNumberFormat="1" applyFont="1" applyFill="1" applyBorder="1" applyAlignment="1">
      <alignment vertical="center" wrapText="1"/>
    </xf>
    <xf numFmtId="164" fontId="0" fillId="4" borderId="0" xfId="1" applyNumberFormat="1" applyFont="1" applyFill="1" applyBorder="1"/>
    <xf numFmtId="0" fontId="11" fillId="4" borderId="0" xfId="0" applyFont="1" applyFill="1" applyAlignment="1">
      <alignment vertical="center" wrapText="1"/>
    </xf>
    <xf numFmtId="0" fontId="0" fillId="4" borderId="0" xfId="0" applyFill="1" applyAlignment="1">
      <alignment vertical="center" wrapText="1"/>
    </xf>
    <xf numFmtId="0" fontId="2" fillId="4" borderId="0" xfId="0" applyFont="1" applyFill="1" applyAlignment="1">
      <alignment vertical="center" wrapText="1"/>
    </xf>
    <xf numFmtId="164" fontId="0" fillId="4" borderId="0" xfId="1" applyNumberFormat="1" applyFont="1" applyFill="1" applyAlignment="1">
      <alignment vertical="center" wrapText="1"/>
    </xf>
    <xf numFmtId="0" fontId="12" fillId="4" borderId="0" xfId="0" applyFont="1" applyFill="1"/>
    <xf numFmtId="0" fontId="13" fillId="4" borderId="0" xfId="0" applyFont="1" applyFill="1" applyBorder="1" applyAlignment="1">
      <alignment vertical="center" wrapText="1"/>
    </xf>
    <xf numFmtId="0" fontId="13" fillId="4" borderId="0" xfId="0" applyFont="1" applyFill="1"/>
    <xf numFmtId="3" fontId="13" fillId="4" borderId="0" xfId="0" applyNumberFormat="1" applyFont="1" applyFill="1" applyBorder="1" applyAlignment="1">
      <alignment vertical="center" wrapText="1"/>
    </xf>
    <xf numFmtId="0" fontId="13" fillId="4" borderId="0" xfId="0" applyFont="1" applyFill="1" applyBorder="1"/>
    <xf numFmtId="3" fontId="13" fillId="4" borderId="4" xfId="0" applyNumberFormat="1" applyFont="1" applyFill="1" applyBorder="1" applyAlignment="1">
      <alignment vertical="center" wrapText="1"/>
    </xf>
    <xf numFmtId="43" fontId="13" fillId="4" borderId="0" xfId="1" applyFont="1" applyFill="1" applyBorder="1" applyAlignment="1">
      <alignment vertical="center" wrapText="1"/>
    </xf>
    <xf numFmtId="0" fontId="0" fillId="4" borderId="0" xfId="0" applyFill="1" applyAlignment="1">
      <alignment wrapText="1"/>
    </xf>
    <xf numFmtId="0" fontId="4" fillId="4" borderId="0" xfId="0" applyFont="1" applyFill="1" applyAlignment="1">
      <alignment vertical="center" wrapText="1"/>
    </xf>
    <xf numFmtId="0" fontId="2" fillId="4" borderId="0" xfId="0" applyFont="1" applyFill="1" applyAlignment="1">
      <alignment horizontal="center"/>
    </xf>
    <xf numFmtId="0" fontId="2" fillId="4" borderId="0" xfId="0" applyFont="1" applyFill="1" applyBorder="1" applyAlignment="1">
      <alignment horizontal="center"/>
    </xf>
    <xf numFmtId="0" fontId="0" fillId="4" borderId="0" xfId="0" applyFill="1" applyBorder="1" applyAlignment="1">
      <alignment horizontal="center"/>
    </xf>
    <xf numFmtId="0" fontId="4" fillId="4" borderId="0" xfId="0" applyFont="1" applyFill="1" applyAlignment="1">
      <alignment vertical="center" wrapText="1"/>
    </xf>
    <xf numFmtId="0" fontId="2" fillId="4" borderId="10" xfId="0" applyFont="1" applyFill="1" applyBorder="1" applyAlignment="1">
      <alignment horizontal="center"/>
    </xf>
    <xf numFmtId="0" fontId="4" fillId="4" borderId="0" xfId="0" applyFont="1" applyFill="1"/>
    <xf numFmtId="164" fontId="4" fillId="4" borderId="0" xfId="1" applyNumberFormat="1" applyFont="1" applyFill="1" applyBorder="1" applyAlignment="1">
      <alignment horizontal="right" vertical="center" wrapText="1"/>
    </xf>
    <xf numFmtId="0" fontId="5" fillId="4" borderId="0" xfId="0" applyFont="1" applyFill="1" applyBorder="1" applyAlignment="1">
      <alignment vertical="center"/>
    </xf>
    <xf numFmtId="0" fontId="7" fillId="4" borderId="0" xfId="0" applyFont="1" applyFill="1" applyBorder="1"/>
    <xf numFmtId="0" fontId="2" fillId="4" borderId="0" xfId="0" applyFont="1" applyFill="1" applyAlignment="1">
      <alignment horizontal="left" vertical="top" wrapText="1"/>
    </xf>
    <xf numFmtId="43" fontId="0" fillId="4" borderId="0" xfId="1" applyNumberFormat="1" applyFont="1" applyFill="1"/>
    <xf numFmtId="43" fontId="0" fillId="4" borderId="0" xfId="0" applyNumberFormat="1" applyFill="1"/>
    <xf numFmtId="164" fontId="4" fillId="4" borderId="0" xfId="1" applyNumberFormat="1" applyFont="1" applyFill="1" applyAlignment="1">
      <alignment horizontal="right" vertical="center" wrapText="1"/>
    </xf>
    <xf numFmtId="164" fontId="0" fillId="4" borderId="0" xfId="1" applyNumberFormat="1" applyFont="1" applyFill="1" applyAlignment="1">
      <alignment horizontal="right"/>
    </xf>
    <xf numFmtId="164" fontId="4" fillId="4" borderId="0" xfId="1" applyNumberFormat="1" applyFont="1" applyFill="1"/>
    <xf numFmtId="164" fontId="4" fillId="0" borderId="0" xfId="1" applyNumberFormat="1" applyFont="1"/>
    <xf numFmtId="37" fontId="0" fillId="4" borderId="0" xfId="1" applyNumberFormat="1" applyFont="1" applyFill="1" applyBorder="1"/>
    <xf numFmtId="37" fontId="0" fillId="4" borderId="0" xfId="1" applyNumberFormat="1" applyFont="1" applyFill="1"/>
    <xf numFmtId="0" fontId="2" fillId="3" borderId="0" xfId="0" applyFont="1" applyFill="1" applyAlignment="1">
      <alignment vertical="center" wrapText="1"/>
    </xf>
    <xf numFmtId="164" fontId="0" fillId="3" borderId="0" xfId="1" applyNumberFormat="1" applyFont="1" applyFill="1"/>
    <xf numFmtId="164" fontId="0" fillId="3" borderId="0" xfId="1" applyNumberFormat="1" applyFont="1" applyFill="1" applyAlignment="1">
      <alignment vertical="center" wrapText="1"/>
    </xf>
    <xf numFmtId="0" fontId="4" fillId="3" borderId="0" xfId="0" applyFont="1" applyFill="1" applyAlignment="1">
      <alignment vertical="center" wrapText="1"/>
    </xf>
    <xf numFmtId="3" fontId="13" fillId="3" borderId="4" xfId="0" applyNumberFormat="1" applyFont="1" applyFill="1" applyBorder="1" applyAlignment="1">
      <alignment vertical="center" wrapText="1"/>
    </xf>
    <xf numFmtId="0" fontId="13" fillId="3" borderId="0" xfId="0" applyFont="1" applyFill="1" applyBorder="1"/>
    <xf numFmtId="0" fontId="0" fillId="3" borderId="0" xfId="0" applyFill="1"/>
    <xf numFmtId="0" fontId="13" fillId="3" borderId="0" xfId="0" applyFont="1" applyFill="1"/>
    <xf numFmtId="0" fontId="5" fillId="3" borderId="0" xfId="0" applyFont="1" applyFill="1" applyAlignment="1">
      <alignment horizontal="left" vertical="center" wrapText="1"/>
    </xf>
    <xf numFmtId="0" fontId="13" fillId="3" borderId="4" xfId="0" applyFont="1" applyFill="1" applyBorder="1" applyAlignment="1">
      <alignment vertical="center" wrapText="1"/>
    </xf>
    <xf numFmtId="0" fontId="5" fillId="3" borderId="0" xfId="0" applyFont="1" applyFill="1" applyAlignment="1">
      <alignment vertical="center" wrapText="1"/>
    </xf>
    <xf numFmtId="0" fontId="4" fillId="4" borderId="0" xfId="0" applyFont="1" applyFill="1" applyBorder="1" applyAlignment="1">
      <alignment horizontal="right" vertical="center" wrapText="1"/>
    </xf>
    <xf numFmtId="0" fontId="0" fillId="4" borderId="0" xfId="0" applyFill="1" applyBorder="1" applyAlignment="1">
      <alignment horizontal="right"/>
    </xf>
    <xf numFmtId="164" fontId="10" fillId="4" borderId="0" xfId="1" applyNumberFormat="1" applyFont="1" applyFill="1" applyBorder="1" applyAlignment="1">
      <alignment horizontal="right" vertical="center" wrapText="1"/>
    </xf>
    <xf numFmtId="0" fontId="0" fillId="4" borderId="0" xfId="0" applyFill="1" applyAlignment="1">
      <alignment horizontal="right"/>
    </xf>
    <xf numFmtId="164" fontId="10" fillId="3" borderId="0" xfId="1" applyNumberFormat="1" applyFont="1" applyFill="1" applyBorder="1" applyAlignment="1">
      <alignment horizontal="right" vertical="center" wrapText="1"/>
    </xf>
    <xf numFmtId="164" fontId="4" fillId="3" borderId="0" xfId="1" applyNumberFormat="1" applyFont="1" applyFill="1" applyBorder="1" applyAlignment="1">
      <alignment horizontal="right" vertical="center" wrapText="1"/>
    </xf>
    <xf numFmtId="0" fontId="0" fillId="3" borderId="0" xfId="0" applyFill="1" applyBorder="1" applyAlignment="1">
      <alignment horizontal="right"/>
    </xf>
    <xf numFmtId="0" fontId="4" fillId="4" borderId="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8" xfId="0" applyFont="1" applyFill="1" applyBorder="1" applyAlignment="1">
      <alignment horizontal="center"/>
    </xf>
    <xf numFmtId="38" fontId="0" fillId="5" borderId="0" xfId="0" applyNumberFormat="1" applyFont="1" applyFill="1" applyBorder="1"/>
    <xf numFmtId="37" fontId="0" fillId="5" borderId="0" xfId="1" applyNumberFormat="1" applyFont="1" applyFill="1" applyBorder="1"/>
    <xf numFmtId="37" fontId="0" fillId="5" borderId="4" xfId="1" applyNumberFormat="1" applyFont="1" applyFill="1" applyBorder="1"/>
    <xf numFmtId="37" fontId="0" fillId="5" borderId="9" xfId="1" applyNumberFormat="1" applyFont="1" applyFill="1" applyBorder="1"/>
    <xf numFmtId="0" fontId="2" fillId="4" borderId="8" xfId="0" quotePrefix="1" applyFont="1" applyFill="1" applyBorder="1" applyAlignment="1">
      <alignment horizontal="center"/>
    </xf>
    <xf numFmtId="15" fontId="2" fillId="4" borderId="0" xfId="0" applyNumberFormat="1" applyFont="1" applyFill="1" applyBorder="1" applyAlignment="1">
      <alignment horizontal="center" vertical="top"/>
    </xf>
    <xf numFmtId="0" fontId="2" fillId="4" borderId="8" xfId="0" applyFont="1" applyFill="1" applyBorder="1" applyAlignment="1">
      <alignment horizontal="center"/>
    </xf>
    <xf numFmtId="37" fontId="0" fillId="5" borderId="11" xfId="1" applyNumberFormat="1" applyFont="1" applyFill="1" applyBorder="1"/>
    <xf numFmtId="9" fontId="0" fillId="5" borderId="4" xfId="2" applyFont="1" applyFill="1" applyBorder="1"/>
    <xf numFmtId="164" fontId="4" fillId="5" borderId="0" xfId="1" applyNumberFormat="1" applyFont="1" applyFill="1" applyAlignment="1">
      <alignment horizontal="right" vertical="center" wrapText="1"/>
    </xf>
    <xf numFmtId="164" fontId="4" fillId="5" borderId="0" xfId="1" applyNumberFormat="1" applyFont="1" applyFill="1" applyAlignment="1">
      <alignment horizontal="right" wrapText="1"/>
    </xf>
    <xf numFmtId="164" fontId="4" fillId="5" borderId="2" xfId="1" applyNumberFormat="1" applyFont="1" applyFill="1" applyBorder="1" applyAlignment="1">
      <alignment horizontal="right" vertical="center" wrapText="1"/>
    </xf>
    <xf numFmtId="164" fontId="4" fillId="5" borderId="0" xfId="1" applyNumberFormat="1" applyFont="1" applyFill="1" applyBorder="1" applyAlignment="1">
      <alignment horizontal="right" wrapText="1"/>
    </xf>
    <xf numFmtId="164" fontId="4" fillId="5" borderId="0" xfId="1" applyNumberFormat="1" applyFont="1" applyFill="1" applyBorder="1" applyAlignment="1">
      <alignment horizontal="right" vertical="center" wrapText="1"/>
    </xf>
    <xf numFmtId="164" fontId="4" fillId="5" borderId="3" xfId="1" applyNumberFormat="1" applyFont="1" applyFill="1" applyBorder="1" applyAlignment="1">
      <alignment horizontal="right" vertical="center" wrapText="1"/>
    </xf>
    <xf numFmtId="164" fontId="0" fillId="5" borderId="0" xfId="1" applyNumberFormat="1" applyFont="1" applyFill="1" applyAlignment="1">
      <alignment horizontal="right"/>
    </xf>
    <xf numFmtId="164" fontId="4" fillId="5" borderId="0" xfId="1" applyNumberFormat="1" applyFont="1" applyFill="1"/>
    <xf numFmtId="0" fontId="6" fillId="4" borderId="0" xfId="0" applyFont="1" applyFill="1" applyAlignment="1">
      <alignment horizontal="center" vertical="center" wrapText="1"/>
    </xf>
    <xf numFmtId="0" fontId="5" fillId="4" borderId="0" xfId="0" applyFont="1" applyFill="1" applyBorder="1" applyAlignment="1">
      <alignment horizontal="left" vertical="center" wrapText="1"/>
    </xf>
    <xf numFmtId="0" fontId="2" fillId="3" borderId="12" xfId="0" applyFont="1" applyFill="1" applyBorder="1" applyAlignment="1">
      <alignment horizontal="center"/>
    </xf>
    <xf numFmtId="164" fontId="0" fillId="4" borderId="0" xfId="0" applyNumberFormat="1" applyFill="1"/>
    <xf numFmtId="164" fontId="3" fillId="4" borderId="0" xfId="1" applyNumberFormat="1" applyFont="1" applyFill="1"/>
    <xf numFmtId="164" fontId="10" fillId="0" borderId="0" xfId="1" applyNumberFormat="1" applyFont="1" applyFill="1" applyBorder="1" applyAlignment="1">
      <alignment horizontal="right" vertical="center" wrapText="1"/>
    </xf>
    <xf numFmtId="3" fontId="13" fillId="0" borderId="0" xfId="0" applyNumberFormat="1" applyFont="1" applyFill="1" applyBorder="1" applyAlignment="1">
      <alignment vertical="center" wrapText="1"/>
    </xf>
    <xf numFmtId="164" fontId="4" fillId="4" borderId="4" xfId="1" applyNumberFormat="1" applyFont="1" applyFill="1" applyBorder="1" applyAlignment="1">
      <alignment horizontal="right"/>
    </xf>
    <xf numFmtId="0" fontId="4" fillId="4" borderId="0" xfId="0" applyFont="1" applyFill="1" applyBorder="1"/>
    <xf numFmtId="164" fontId="4" fillId="4" borderId="0" xfId="1" applyNumberFormat="1" applyFont="1" applyFill="1" applyBorder="1" applyAlignment="1">
      <alignment horizontal="right"/>
    </xf>
    <xf numFmtId="0" fontId="2" fillId="3" borderId="0" xfId="0" applyFont="1" applyFill="1" applyAlignment="1">
      <alignment wrapText="1"/>
    </xf>
    <xf numFmtId="0" fontId="0" fillId="3" borderId="0" xfId="0" applyFill="1" applyAlignment="1">
      <alignment vertical="center"/>
    </xf>
    <xf numFmtId="164" fontId="4" fillId="3" borderId="9" xfId="1" applyNumberFormat="1" applyFont="1" applyFill="1" applyBorder="1" applyAlignment="1">
      <alignment horizontal="right" vertical="center" wrapText="1"/>
    </xf>
    <xf numFmtId="0" fontId="4" fillId="3" borderId="0" xfId="0" applyFont="1" applyFill="1" applyAlignment="1">
      <alignment vertical="center"/>
    </xf>
    <xf numFmtId="0" fontId="4" fillId="3" borderId="0" xfId="0" applyFont="1" applyFill="1" applyBorder="1" applyAlignment="1">
      <alignment vertical="center"/>
    </xf>
    <xf numFmtId="0" fontId="17" fillId="0" borderId="0" xfId="3" applyFont="1"/>
    <xf numFmtId="0" fontId="18" fillId="0" borderId="0" xfId="3" applyFont="1"/>
    <xf numFmtId="17" fontId="2" fillId="4" borderId="8" xfId="0" quotePrefix="1" applyNumberFormat="1" applyFont="1" applyFill="1" applyBorder="1" applyAlignment="1">
      <alignment horizontal="center"/>
    </xf>
    <xf numFmtId="0" fontId="18" fillId="0" borderId="0" xfId="3" applyFont="1" applyAlignment="1">
      <alignment horizontal="left" vertical="top" wrapText="1"/>
    </xf>
    <xf numFmtId="0" fontId="14" fillId="4" borderId="0" xfId="0" applyFont="1" applyFill="1" applyAlignment="1">
      <alignment horizontal="left"/>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4" borderId="0" xfId="0" applyFont="1" applyFill="1" applyBorder="1" applyAlignment="1">
      <alignment horizontal="center"/>
    </xf>
    <xf numFmtId="0" fontId="0" fillId="4" borderId="0" xfId="0" applyFill="1" applyBorder="1" applyAlignment="1">
      <alignment horizontal="center"/>
    </xf>
    <xf numFmtId="0" fontId="2" fillId="3" borderId="13" xfId="0" applyFont="1" applyFill="1" applyBorder="1" applyAlignment="1">
      <alignment horizontal="center"/>
    </xf>
    <xf numFmtId="0" fontId="2" fillId="3" borderId="4" xfId="0" applyFont="1" applyFill="1" applyBorder="1" applyAlignment="1">
      <alignment horizontal="center"/>
    </xf>
    <xf numFmtId="0" fontId="2" fillId="3" borderId="1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4" fillId="4" borderId="0" xfId="0" applyFont="1" applyFill="1" applyAlignment="1">
      <alignment horizontal="left" vertical="top" wrapText="1"/>
    </xf>
    <xf numFmtId="0" fontId="14" fillId="4" borderId="0" xfId="0" applyFont="1" applyFill="1" applyAlignment="1">
      <alignment horizontal="left"/>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8" fillId="4" borderId="0" xfId="0" applyFont="1" applyFill="1" applyAlignment="1">
      <alignment vertical="center" wrapText="1"/>
    </xf>
    <xf numFmtId="164" fontId="4" fillId="4" borderId="0" xfId="1" applyNumberFormat="1" applyFont="1" applyFill="1" applyBorder="1" applyAlignment="1">
      <alignment horizontal="right" vertical="top" wrapText="1"/>
    </xf>
    <xf numFmtId="0" fontId="4" fillId="4" borderId="0" xfId="0" applyFont="1" applyFill="1" applyAlignment="1">
      <alignment horizontal="right" vertical="top"/>
    </xf>
    <xf numFmtId="0" fontId="14" fillId="4" borderId="0" xfId="0" applyFont="1" applyFill="1" applyAlignment="1">
      <alignment vertical="top" wrapText="1"/>
    </xf>
  </cellXfs>
  <cellStyles count="4">
    <cellStyle name="Comma" xfId="1" builtinId="3"/>
    <cellStyle name="Normal" xfId="0" builtinId="0"/>
    <cellStyle name="Normal 2" xfId="3" xr:uid="{C180FCF3-7411-45BB-9FEE-A8D5A5AB89B3}"/>
    <cellStyle name="Percent" xfId="2"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172720</xdr:colOff>
      <xdr:row>0</xdr:row>
      <xdr:rowOff>128270</xdr:rowOff>
    </xdr:from>
    <xdr:to>
      <xdr:col>0</xdr:col>
      <xdr:colOff>1549441</xdr:colOff>
      <xdr:row>1</xdr:row>
      <xdr:rowOff>170354</xdr:rowOff>
    </xdr:to>
    <xdr:pic>
      <xdr:nvPicPr>
        <xdr:cNvPr id="2" name="Picture 1">
          <a:extLst>
            <a:ext uri="{FF2B5EF4-FFF2-40B4-BE49-F238E27FC236}">
              <a16:creationId xmlns:a16="http://schemas.microsoft.com/office/drawing/2014/main" id="{162BD26B-690A-403E-B9D5-A849F27CA9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72720" y="125095"/>
          <a:ext cx="1376721" cy="2357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B2CD4-5947-402D-8DCD-CE4C33C9500B}">
  <dimension ref="A4:A16"/>
  <sheetViews>
    <sheetView workbookViewId="0">
      <selection activeCell="D5" sqref="D5"/>
    </sheetView>
  </sheetViews>
  <sheetFormatPr defaultColWidth="8.77734375" defaultRowHeight="14.4"/>
  <cols>
    <col min="1" max="1" width="141.33203125" style="150" customWidth="1"/>
    <col min="2" max="16384" width="8.77734375" style="150"/>
  </cols>
  <sheetData>
    <row r="4" spans="1:1">
      <c r="A4" s="149" t="s">
        <v>187</v>
      </c>
    </row>
    <row r="5" spans="1:1" ht="339.45" customHeight="1">
      <c r="A5" s="152" t="s">
        <v>188</v>
      </c>
    </row>
    <row r="6" spans="1:1" ht="43.2">
      <c r="A6" s="152" t="s">
        <v>189</v>
      </c>
    </row>
    <row r="7" spans="1:1" ht="10.050000000000001" customHeight="1">
      <c r="A7" s="152"/>
    </row>
    <row r="8" spans="1:1" ht="43.2">
      <c r="A8" s="152" t="s">
        <v>190</v>
      </c>
    </row>
    <row r="9" spans="1:1">
      <c r="A9" s="152"/>
    </row>
    <row r="10" spans="1:1" ht="43.2">
      <c r="A10" s="152" t="s">
        <v>191</v>
      </c>
    </row>
    <row r="11" spans="1:1">
      <c r="A11" s="152"/>
    </row>
    <row r="12" spans="1:1" ht="57.6">
      <c r="A12" s="152" t="s">
        <v>192</v>
      </c>
    </row>
    <row r="13" spans="1:1">
      <c r="A13" s="152"/>
    </row>
    <row r="14" spans="1:1" ht="43.2">
      <c r="A14" s="152" t="s">
        <v>193</v>
      </c>
    </row>
    <row r="15" spans="1:1">
      <c r="A15" s="152"/>
    </row>
    <row r="16" spans="1:1" ht="57.6">
      <c r="A16" s="152" t="s">
        <v>194</v>
      </c>
    </row>
  </sheetData>
  <pageMargins left="0.7" right="0.7" top="0.75" bottom="0.75" header="0.3" footer="0.3"/>
  <pageSetup orientation="landscape" verticalDpi="300" r:id="rId1"/>
  <rowBreaks count="1" manualBreakCount="1">
    <brk id="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EE3B1-1726-4C33-85F8-2BF664A0F9C0}">
  <sheetPr>
    <pageSetUpPr fitToPage="1"/>
  </sheetPr>
  <dimension ref="A1:X36"/>
  <sheetViews>
    <sheetView zoomScaleNormal="100" zoomScaleSheetLayoutView="90" workbookViewId="0">
      <selection activeCell="A7" sqref="A7"/>
    </sheetView>
  </sheetViews>
  <sheetFormatPr defaultColWidth="8.77734375" defaultRowHeight="14.4"/>
  <cols>
    <col min="1" max="1" width="41" style="3" customWidth="1"/>
    <col min="2" max="2" width="14.21875" style="3" customWidth="1"/>
    <col min="3" max="3" width="4.21875" style="28" customWidth="1"/>
    <col min="4" max="4" width="14.21875" style="3" customWidth="1"/>
    <col min="5" max="5" width="4.21875" style="28" customWidth="1"/>
    <col min="6" max="6" width="14.21875" style="3" customWidth="1"/>
    <col min="7" max="7" width="4.21875" style="28" customWidth="1"/>
    <col min="8" max="8" width="14.21875" style="3" customWidth="1"/>
    <col min="9" max="9" width="4.21875" style="28" customWidth="1"/>
    <col min="10" max="10" width="14.21875" style="3" customWidth="1"/>
    <col min="11" max="11" width="4.21875" style="3" customWidth="1"/>
    <col min="12" max="12" width="14.21875" style="3" customWidth="1"/>
    <col min="13" max="13" width="4.21875" style="3" customWidth="1"/>
    <col min="14" max="14" width="14.21875" style="3" customWidth="1"/>
    <col min="15" max="15" width="4.21875" style="3" customWidth="1"/>
    <col min="16" max="16" width="14.21875" style="3" customWidth="1"/>
    <col min="17" max="17" width="4.21875" style="3" customWidth="1"/>
    <col min="18" max="18" width="14.21875" style="3" customWidth="1"/>
    <col min="19" max="19" width="4.21875" style="3" customWidth="1"/>
    <col min="20" max="20" width="12.77734375" style="3" customWidth="1"/>
    <col min="21" max="21" width="4.21875" style="3" customWidth="1"/>
    <col min="22" max="22" width="12.77734375" style="3" customWidth="1"/>
    <col min="23" max="23" width="4.21875" style="3" customWidth="1"/>
    <col min="24" max="24" width="12.88671875" style="3" customWidth="1"/>
    <col min="25" max="16384" width="8.77734375" style="3"/>
  </cols>
  <sheetData>
    <row r="1" spans="1:24" ht="29.55" customHeight="1">
      <c r="A1" s="29" t="s">
        <v>72</v>
      </c>
      <c r="B1" s="157"/>
      <c r="C1" s="157"/>
      <c r="D1" s="157"/>
      <c r="E1" s="157"/>
      <c r="F1" s="157"/>
      <c r="G1" s="157"/>
      <c r="H1" s="157"/>
      <c r="I1" s="157"/>
      <c r="J1" s="157"/>
      <c r="K1" s="157"/>
      <c r="L1" s="157"/>
      <c r="M1" s="157"/>
      <c r="N1" s="157"/>
      <c r="O1" s="157"/>
      <c r="P1" s="157"/>
      <c r="Q1" s="157"/>
      <c r="R1" s="157"/>
    </row>
    <row r="2" spans="1:24">
      <c r="A2" s="29" t="s">
        <v>182</v>
      </c>
      <c r="B2" s="28"/>
      <c r="D2" s="28"/>
      <c r="F2" s="28"/>
      <c r="H2" s="28"/>
      <c r="J2" s="28"/>
      <c r="K2" s="28"/>
      <c r="L2"/>
      <c r="M2" s="28"/>
      <c r="N2" s="28"/>
      <c r="O2" s="28"/>
      <c r="P2" s="28"/>
      <c r="Q2" s="28"/>
      <c r="R2" s="28"/>
    </row>
    <row r="3" spans="1:24">
      <c r="A3" s="83" t="s">
        <v>121</v>
      </c>
      <c r="B3" s="158"/>
      <c r="C3" s="158"/>
      <c r="D3" s="158"/>
      <c r="E3" s="158"/>
      <c r="F3" s="158"/>
      <c r="G3" s="158"/>
      <c r="H3" s="158"/>
      <c r="I3" s="158"/>
      <c r="J3" s="158"/>
      <c r="K3" s="158"/>
      <c r="L3" s="158"/>
      <c r="M3" s="158"/>
      <c r="N3" s="158"/>
      <c r="O3" s="158"/>
      <c r="P3" s="158"/>
      <c r="Q3" s="158"/>
      <c r="R3" s="158"/>
    </row>
    <row r="4" spans="1:24">
      <c r="A4" s="28"/>
      <c r="B4" s="158"/>
      <c r="C4" s="158"/>
      <c r="D4" s="158"/>
      <c r="E4" s="158"/>
      <c r="F4" s="158"/>
      <c r="G4" s="158"/>
      <c r="H4" s="158"/>
      <c r="I4" s="158"/>
      <c r="J4" s="158"/>
      <c r="K4" s="158"/>
      <c r="L4" s="158"/>
      <c r="M4" s="158"/>
      <c r="N4" s="158"/>
      <c r="O4" s="158"/>
      <c r="P4" s="158"/>
      <c r="Q4" s="158"/>
      <c r="R4" s="158"/>
    </row>
    <row r="5" spans="1:24" ht="15" thickBot="1">
      <c r="A5" s="28"/>
      <c r="B5" s="28"/>
      <c r="D5" s="28"/>
      <c r="F5" s="28"/>
      <c r="H5" s="28"/>
      <c r="J5" s="28"/>
      <c r="K5" s="28"/>
      <c r="L5" s="30"/>
      <c r="M5" s="30"/>
      <c r="N5" s="28"/>
      <c r="O5" s="28"/>
      <c r="P5" s="28"/>
      <c r="Q5" s="28"/>
      <c r="R5" s="28"/>
    </row>
    <row r="6" spans="1:24" ht="15" thickBot="1">
      <c r="A6" s="28"/>
      <c r="B6" s="154" t="s">
        <v>176</v>
      </c>
      <c r="C6" s="155"/>
      <c r="D6" s="155"/>
      <c r="E6" s="155"/>
      <c r="F6" s="155"/>
      <c r="G6" s="155"/>
      <c r="H6" s="156"/>
      <c r="J6" s="154" t="s">
        <v>177</v>
      </c>
      <c r="K6" s="155"/>
      <c r="L6" s="155"/>
      <c r="M6" s="155"/>
      <c r="N6" s="155"/>
      <c r="O6" s="155"/>
      <c r="P6" s="156"/>
      <c r="Q6" s="28"/>
      <c r="R6" s="159" t="s">
        <v>178</v>
      </c>
      <c r="S6" s="160"/>
      <c r="T6" s="160"/>
      <c r="U6" s="160"/>
      <c r="V6" s="160"/>
      <c r="W6" s="160"/>
      <c r="X6" s="161"/>
    </row>
    <row r="7" spans="1:24">
      <c r="A7" s="28"/>
      <c r="B7" s="122">
        <v>43281</v>
      </c>
      <c r="C7" s="32"/>
      <c r="D7" s="122">
        <v>43373</v>
      </c>
      <c r="E7" s="32"/>
      <c r="F7" s="122">
        <v>43465</v>
      </c>
      <c r="G7" s="32"/>
      <c r="H7" s="122">
        <v>43555</v>
      </c>
      <c r="I7" s="32"/>
      <c r="J7" s="122">
        <v>43646</v>
      </c>
      <c r="K7" s="32"/>
      <c r="L7" s="122">
        <v>43738</v>
      </c>
      <c r="M7" s="32"/>
      <c r="N7" s="122">
        <v>43829</v>
      </c>
      <c r="O7" s="32"/>
      <c r="P7" s="122">
        <v>43921</v>
      </c>
      <c r="Q7" s="32"/>
      <c r="R7" s="122">
        <v>44012</v>
      </c>
      <c r="S7" s="28"/>
      <c r="T7" s="122">
        <v>44104</v>
      </c>
      <c r="V7" s="122">
        <v>44196</v>
      </c>
      <c r="X7" s="122">
        <v>44286</v>
      </c>
    </row>
    <row r="8" spans="1:24" ht="16.2">
      <c r="A8" s="28" t="s">
        <v>0</v>
      </c>
      <c r="B8" s="123" t="s">
        <v>71</v>
      </c>
      <c r="C8" s="76"/>
      <c r="D8" s="123" t="s">
        <v>70</v>
      </c>
      <c r="E8" s="76"/>
      <c r="F8" s="123" t="s">
        <v>69</v>
      </c>
      <c r="G8" s="76"/>
      <c r="H8" s="123" t="s">
        <v>68</v>
      </c>
      <c r="I8" s="76"/>
      <c r="J8" s="123" t="s">
        <v>67</v>
      </c>
      <c r="K8" s="76"/>
      <c r="L8" s="123" t="s">
        <v>66</v>
      </c>
      <c r="M8" s="76"/>
      <c r="N8" s="123" t="s">
        <v>65</v>
      </c>
      <c r="O8" s="76"/>
      <c r="P8" s="123" t="s">
        <v>198</v>
      </c>
      <c r="Q8" s="76"/>
      <c r="R8" s="123" t="s">
        <v>199</v>
      </c>
      <c r="S8" s="28"/>
      <c r="T8" s="123" t="s">
        <v>200</v>
      </c>
      <c r="V8" s="123" t="s">
        <v>201</v>
      </c>
      <c r="X8" s="123" t="s">
        <v>195</v>
      </c>
    </row>
    <row r="9" spans="1:24">
      <c r="A9" s="28" t="s">
        <v>64</v>
      </c>
      <c r="B9" s="26"/>
      <c r="C9" s="26"/>
      <c r="D9" s="26"/>
      <c r="E9" s="26"/>
      <c r="F9" s="26"/>
      <c r="G9" s="26"/>
      <c r="H9" s="26"/>
      <c r="I9" s="26"/>
      <c r="J9" s="26"/>
      <c r="K9" s="26"/>
      <c r="L9" s="26"/>
      <c r="M9" s="26"/>
      <c r="N9" s="26"/>
      <c r="O9" s="26"/>
      <c r="P9" s="26"/>
      <c r="Q9" s="26"/>
      <c r="R9" s="26"/>
      <c r="S9" s="28"/>
      <c r="T9" s="26"/>
      <c r="U9" s="28"/>
      <c r="V9" s="26"/>
      <c r="X9" s="26"/>
    </row>
    <row r="10" spans="1:24">
      <c r="A10" s="47" t="s">
        <v>63</v>
      </c>
      <c r="B10" s="118">
        <v>77923.712461240575</v>
      </c>
      <c r="C10" s="91"/>
      <c r="D10" s="118">
        <v>82388.563118799837</v>
      </c>
      <c r="E10" s="91"/>
      <c r="F10" s="118">
        <v>91661</v>
      </c>
      <c r="G10" s="91"/>
      <c r="H10" s="118">
        <v>97856.388674055328</v>
      </c>
      <c r="I10" s="91"/>
      <c r="J10" s="118">
        <v>108127.53336458564</v>
      </c>
      <c r="K10" s="91"/>
      <c r="L10" s="118">
        <v>115804.98385167893</v>
      </c>
      <c r="M10" s="91"/>
      <c r="N10" s="118">
        <v>128518</v>
      </c>
      <c r="O10" s="91"/>
      <c r="P10" s="118">
        <v>135366</v>
      </c>
      <c r="Q10" s="91"/>
      <c r="R10" s="118">
        <v>144357</v>
      </c>
      <c r="S10" s="91"/>
      <c r="T10" s="118">
        <v>157673</v>
      </c>
      <c r="V10" s="118">
        <v>170308</v>
      </c>
      <c r="X10" s="118">
        <v>182842</v>
      </c>
    </row>
    <row r="11" spans="1:24">
      <c r="A11" s="47" t="s">
        <v>62</v>
      </c>
      <c r="B11" s="118">
        <v>11079.423507277765</v>
      </c>
      <c r="C11" s="91"/>
      <c r="D11" s="118">
        <v>9662.4354069890978</v>
      </c>
      <c r="E11" s="91"/>
      <c r="F11" s="118">
        <v>12064</v>
      </c>
      <c r="G11" s="91"/>
      <c r="H11" s="118">
        <v>7548.6689406964397</v>
      </c>
      <c r="I11" s="91"/>
      <c r="J11" s="118">
        <v>3784.3701948513512</v>
      </c>
      <c r="K11" s="91"/>
      <c r="L11" s="118">
        <v>2745.1374811023484</v>
      </c>
      <c r="M11" s="91"/>
      <c r="N11" s="118">
        <v>3895</v>
      </c>
      <c r="O11" s="91"/>
      <c r="P11" s="118">
        <v>2262</v>
      </c>
      <c r="Q11" s="91"/>
      <c r="R11" s="118">
        <v>637.6082292472471</v>
      </c>
      <c r="S11" s="91"/>
      <c r="T11" s="118">
        <v>442</v>
      </c>
      <c r="V11" s="118">
        <v>257</v>
      </c>
      <c r="X11" s="118">
        <v>109</v>
      </c>
    </row>
    <row r="12" spans="1:24">
      <c r="A12" s="47" t="s">
        <v>61</v>
      </c>
      <c r="B12" s="118">
        <v>9218.1307148380929</v>
      </c>
      <c r="C12" s="91"/>
      <c r="D12" s="118">
        <v>9836.2878298218857</v>
      </c>
      <c r="E12" s="91"/>
      <c r="F12" s="118">
        <v>10965</v>
      </c>
      <c r="G12" s="91"/>
      <c r="H12" s="118">
        <v>10762.668195180997</v>
      </c>
      <c r="I12" s="91"/>
      <c r="J12" s="118">
        <v>10638.452764637235</v>
      </c>
      <c r="K12" s="91"/>
      <c r="L12" s="118">
        <v>10827.748057197114</v>
      </c>
      <c r="M12" s="91"/>
      <c r="N12" s="118">
        <v>10884.842450356597</v>
      </c>
      <c r="O12" s="91"/>
      <c r="P12" s="118">
        <v>12949.286851917786</v>
      </c>
      <c r="Q12" s="91"/>
      <c r="R12" s="118">
        <v>10513</v>
      </c>
      <c r="S12" s="91"/>
      <c r="T12" s="118">
        <v>10471</v>
      </c>
      <c r="V12" s="118">
        <v>12346</v>
      </c>
      <c r="X12" s="118">
        <v>13553</v>
      </c>
    </row>
    <row r="13" spans="1:24">
      <c r="A13" s="48" t="s">
        <v>60</v>
      </c>
      <c r="B13" s="119">
        <v>98221.266683356414</v>
      </c>
      <c r="C13" s="91"/>
      <c r="D13" s="119">
        <v>101887.28635561082</v>
      </c>
      <c r="E13" s="91"/>
      <c r="F13" s="119">
        <v>114690</v>
      </c>
      <c r="G13" s="91"/>
      <c r="H13" s="119">
        <v>116167.72580993277</v>
      </c>
      <c r="I13" s="91"/>
      <c r="J13" s="119">
        <v>122550.35632407422</v>
      </c>
      <c r="K13" s="91"/>
      <c r="L13" s="119">
        <v>129377.86938997841</v>
      </c>
      <c r="M13" s="91"/>
      <c r="N13" s="119">
        <v>143297.77375111592</v>
      </c>
      <c r="O13" s="91"/>
      <c r="P13" s="119">
        <v>150577.09844560752</v>
      </c>
      <c r="Q13" s="91"/>
      <c r="R13" s="119">
        <v>155508.31546560346</v>
      </c>
      <c r="S13" s="91"/>
      <c r="T13" s="119">
        <f>SUM(T10:T12)</f>
        <v>168586</v>
      </c>
      <c r="V13" s="119">
        <f>SUM(V10:V12)</f>
        <v>182911</v>
      </c>
      <c r="X13" s="119">
        <f>SUM(X10:X12)</f>
        <v>196504</v>
      </c>
    </row>
    <row r="14" spans="1:24">
      <c r="A14" s="28" t="s">
        <v>59</v>
      </c>
      <c r="B14" s="118"/>
      <c r="C14" s="91"/>
      <c r="D14" s="118"/>
      <c r="E14" s="91"/>
      <c r="F14" s="118"/>
      <c r="G14" s="91"/>
      <c r="H14" s="118"/>
      <c r="I14" s="91"/>
      <c r="J14" s="118"/>
      <c r="K14" s="91"/>
      <c r="L14" s="118"/>
      <c r="M14" s="91"/>
      <c r="N14" s="118"/>
      <c r="O14" s="91"/>
      <c r="P14" s="118"/>
      <c r="Q14" s="91"/>
      <c r="R14" s="118"/>
      <c r="S14" s="91"/>
      <c r="T14" s="118"/>
      <c r="V14" s="118"/>
      <c r="X14" s="118"/>
    </row>
    <row r="15" spans="1:24">
      <c r="A15" s="47" t="s">
        <v>58</v>
      </c>
      <c r="B15" s="118">
        <v>13132</v>
      </c>
      <c r="C15" s="91"/>
      <c r="D15" s="118">
        <v>14256</v>
      </c>
      <c r="E15" s="91"/>
      <c r="F15" s="118">
        <v>13534.020023394036</v>
      </c>
      <c r="G15" s="91"/>
      <c r="H15" s="118">
        <v>16012.093878462081</v>
      </c>
      <c r="I15" s="91"/>
      <c r="J15" s="118">
        <v>16177.285088255774</v>
      </c>
      <c r="K15" s="91"/>
      <c r="L15" s="118">
        <v>23456.450566838692</v>
      </c>
      <c r="M15" s="91"/>
      <c r="N15" s="118">
        <v>16297</v>
      </c>
      <c r="O15" s="91"/>
      <c r="P15" s="118">
        <v>17263.32238879467</v>
      </c>
      <c r="Q15" s="91"/>
      <c r="R15" s="118">
        <v>16705.841135566399</v>
      </c>
      <c r="S15" s="91"/>
      <c r="T15" s="118">
        <v>18327</v>
      </c>
      <c r="V15" s="118">
        <v>20382</v>
      </c>
      <c r="X15" s="118">
        <v>22073</v>
      </c>
    </row>
    <row r="16" spans="1:24">
      <c r="A16" s="47" t="s">
        <v>57</v>
      </c>
      <c r="B16" s="118">
        <v>6895.2460116327202</v>
      </c>
      <c r="C16" s="91"/>
      <c r="D16" s="118">
        <v>7522.1864820465953</v>
      </c>
      <c r="E16" s="91"/>
      <c r="F16" s="118">
        <v>7731</v>
      </c>
      <c r="G16" s="91"/>
      <c r="H16" s="118">
        <v>9380.8310466803068</v>
      </c>
      <c r="I16" s="91"/>
      <c r="J16" s="118">
        <v>8808.8892770226867</v>
      </c>
      <c r="K16" s="91"/>
      <c r="L16" s="118">
        <v>11847.009099454164</v>
      </c>
      <c r="M16" s="91"/>
      <c r="N16" s="118">
        <v>8584.4589025552796</v>
      </c>
      <c r="O16" s="91"/>
      <c r="P16" s="118">
        <v>10048.508383323255</v>
      </c>
      <c r="Q16" s="91"/>
      <c r="R16" s="118">
        <v>8010.2694894697797</v>
      </c>
      <c r="S16" s="91"/>
      <c r="T16" s="118">
        <v>8554</v>
      </c>
      <c r="V16" s="118">
        <v>8907</v>
      </c>
      <c r="X16" s="118">
        <v>9432</v>
      </c>
    </row>
    <row r="17" spans="1:24">
      <c r="A17" s="47" t="s">
        <v>56</v>
      </c>
      <c r="B17" s="118">
        <v>4664.35931821958</v>
      </c>
      <c r="C17" s="91"/>
      <c r="D17" s="118">
        <v>4558.2235018873253</v>
      </c>
      <c r="E17" s="91"/>
      <c r="F17" s="118">
        <v>4558.4988808604767</v>
      </c>
      <c r="G17" s="91"/>
      <c r="H17" s="118">
        <v>4558.0166841470582</v>
      </c>
      <c r="I17" s="91"/>
      <c r="J17" s="118">
        <v>4557.0159152080423</v>
      </c>
      <c r="K17" s="91"/>
      <c r="L17" s="118">
        <v>4242.8629055743386</v>
      </c>
      <c r="M17" s="91"/>
      <c r="N17" s="118">
        <v>3823.8831448352366</v>
      </c>
      <c r="O17" s="91"/>
      <c r="P17" s="118">
        <v>3825.0391776002803</v>
      </c>
      <c r="Q17" s="91"/>
      <c r="R17" s="118">
        <v>3826.3085935127651</v>
      </c>
      <c r="S17" s="91"/>
      <c r="T17" s="118">
        <v>3830</v>
      </c>
      <c r="V17" s="118">
        <v>3831</v>
      </c>
      <c r="X17" s="118">
        <v>3830</v>
      </c>
    </row>
    <row r="18" spans="1:24">
      <c r="A18" s="48" t="s">
        <v>55</v>
      </c>
      <c r="B18" s="119">
        <v>24690.982879209478</v>
      </c>
      <c r="C18" s="91"/>
      <c r="D18" s="119">
        <v>26336</v>
      </c>
      <c r="E18" s="91"/>
      <c r="F18" s="119">
        <v>25822.768579485863</v>
      </c>
      <c r="G18" s="91"/>
      <c r="H18" s="119">
        <v>29950.941609289443</v>
      </c>
      <c r="I18" s="91"/>
      <c r="J18" s="119">
        <v>29543.190280486499</v>
      </c>
      <c r="K18" s="91"/>
      <c r="L18" s="119">
        <v>39546.322571867197</v>
      </c>
      <c r="M18" s="91"/>
      <c r="N18" s="119">
        <v>28705</v>
      </c>
      <c r="O18" s="91"/>
      <c r="P18" s="119">
        <v>31136.869949718206</v>
      </c>
      <c r="Q18" s="91"/>
      <c r="R18" s="119">
        <v>28542.419218548945</v>
      </c>
      <c r="S18" s="91"/>
      <c r="T18" s="119">
        <f>SUM(T15:T17)</f>
        <v>30711</v>
      </c>
      <c r="V18" s="119">
        <f>SUM(V15:V17)</f>
        <v>33120</v>
      </c>
      <c r="X18" s="119">
        <f>SUM(X15:X17)</f>
        <v>35335</v>
      </c>
    </row>
    <row r="19" spans="1:24">
      <c r="A19" s="49" t="s">
        <v>54</v>
      </c>
      <c r="B19" s="119">
        <v>73530.283804146937</v>
      </c>
      <c r="C19" s="91"/>
      <c r="D19" s="119">
        <v>75551</v>
      </c>
      <c r="E19" s="91"/>
      <c r="F19" s="119">
        <v>88866.690436506877</v>
      </c>
      <c r="G19" s="91"/>
      <c r="H19" s="119">
        <v>86216.784200643306</v>
      </c>
      <c r="I19" s="91"/>
      <c r="J19" s="119">
        <v>93007.166043587727</v>
      </c>
      <c r="K19" s="91"/>
      <c r="L19" s="119">
        <v>89831.546818111208</v>
      </c>
      <c r="M19" s="91"/>
      <c r="N19" s="119">
        <v>114593.4491616703</v>
      </c>
      <c r="O19" s="91"/>
      <c r="P19" s="119">
        <v>119440.22849588931</v>
      </c>
      <c r="Q19" s="91"/>
      <c r="R19" s="119">
        <v>126965.89624705451</v>
      </c>
      <c r="S19" s="91"/>
      <c r="T19" s="119">
        <f>T13-T18</f>
        <v>137875</v>
      </c>
      <c r="V19" s="119">
        <f>V13-V18</f>
        <v>149791</v>
      </c>
      <c r="X19" s="119">
        <f>X13-X18</f>
        <v>161169</v>
      </c>
    </row>
    <row r="20" spans="1:24">
      <c r="A20" s="49" t="s">
        <v>53</v>
      </c>
      <c r="B20" s="125">
        <v>0.74861876950938</v>
      </c>
      <c r="C20" s="55"/>
      <c r="D20" s="125">
        <v>0.74150820225409897</v>
      </c>
      <c r="E20" s="55"/>
      <c r="F20" s="125">
        <v>0.77484619073942096</v>
      </c>
      <c r="G20" s="55"/>
      <c r="H20" s="125">
        <v>0.74217501977878497</v>
      </c>
      <c r="I20" s="55"/>
      <c r="J20" s="125">
        <v>0.75893019680528695</v>
      </c>
      <c r="K20" s="55"/>
      <c r="L20" s="125">
        <v>0.69433472078084402</v>
      </c>
      <c r="M20" s="55"/>
      <c r="N20" s="125">
        <v>0.79968757477488694</v>
      </c>
      <c r="O20" s="55"/>
      <c r="P20" s="125">
        <v>0.79321643018001398</v>
      </c>
      <c r="Q20" s="55"/>
      <c r="R20" s="125">
        <v>0.81645727990113703</v>
      </c>
      <c r="S20" s="91"/>
      <c r="T20" s="125">
        <f>T19/T13</f>
        <v>0.81783184843344048</v>
      </c>
      <c r="V20" s="125">
        <f>V19/V13</f>
        <v>0.81892833126493214</v>
      </c>
      <c r="X20" s="125">
        <f>X19/X13</f>
        <v>0.82018177747017873</v>
      </c>
    </row>
    <row r="21" spans="1:24">
      <c r="A21" s="28" t="s">
        <v>12</v>
      </c>
      <c r="B21" s="118"/>
      <c r="C21" s="91"/>
      <c r="D21" s="118"/>
      <c r="E21" s="91"/>
      <c r="F21" s="118"/>
      <c r="G21" s="91"/>
      <c r="H21" s="118"/>
      <c r="I21" s="91"/>
      <c r="J21" s="118"/>
      <c r="K21" s="91"/>
      <c r="L21" s="118"/>
      <c r="M21" s="91"/>
      <c r="N21" s="118"/>
      <c r="O21" s="91"/>
      <c r="P21" s="118"/>
      <c r="Q21" s="91"/>
      <c r="R21" s="118"/>
      <c r="S21" s="91"/>
      <c r="T21" s="118"/>
      <c r="V21" s="118"/>
      <c r="X21" s="118"/>
    </row>
    <row r="22" spans="1:24">
      <c r="A22" s="28" t="s">
        <v>52</v>
      </c>
      <c r="B22" s="118"/>
      <c r="C22" s="91"/>
      <c r="D22" s="118"/>
      <c r="E22" s="91"/>
      <c r="F22" s="118"/>
      <c r="G22" s="91"/>
      <c r="H22" s="118"/>
      <c r="I22" s="91"/>
      <c r="J22" s="118"/>
      <c r="K22" s="91"/>
      <c r="L22" s="118"/>
      <c r="M22" s="91"/>
      <c r="N22" s="118"/>
      <c r="O22" s="91"/>
      <c r="P22" s="118"/>
      <c r="Q22" s="91"/>
      <c r="R22" s="118"/>
      <c r="S22" s="91"/>
      <c r="T22" s="118"/>
      <c r="V22" s="118"/>
      <c r="X22" s="118"/>
    </row>
    <row r="23" spans="1:24">
      <c r="A23" s="47" t="s">
        <v>51</v>
      </c>
      <c r="B23" s="118">
        <v>17895.936640156135</v>
      </c>
      <c r="C23" s="91"/>
      <c r="D23" s="118">
        <v>19690.124954955118</v>
      </c>
      <c r="E23" s="91"/>
      <c r="F23" s="118">
        <v>17642.763045177871</v>
      </c>
      <c r="G23" s="91"/>
      <c r="H23" s="118">
        <v>21530.074036705879</v>
      </c>
      <c r="I23" s="91"/>
      <c r="J23" s="118">
        <v>25659.111678620524</v>
      </c>
      <c r="K23" s="91"/>
      <c r="L23" s="118">
        <v>46595.925813682879</v>
      </c>
      <c r="M23" s="91"/>
      <c r="N23" s="118">
        <v>22517.222287255994</v>
      </c>
      <c r="O23" s="91"/>
      <c r="P23" s="118">
        <v>24508.873304451165</v>
      </c>
      <c r="Q23" s="91"/>
      <c r="R23" s="118">
        <v>23504.827848150824</v>
      </c>
      <c r="S23" s="91"/>
      <c r="T23" s="118">
        <v>27512</v>
      </c>
      <c r="V23" s="118">
        <v>28730</v>
      </c>
      <c r="X23" s="118">
        <v>31668</v>
      </c>
    </row>
    <row r="24" spans="1:24">
      <c r="A24" s="47" t="s">
        <v>50</v>
      </c>
      <c r="B24" s="118">
        <v>42508.922434193431</v>
      </c>
      <c r="C24" s="91"/>
      <c r="D24" s="118">
        <v>44882.855019168943</v>
      </c>
      <c r="E24" s="91"/>
      <c r="F24" s="118">
        <v>43275</v>
      </c>
      <c r="G24" s="91"/>
      <c r="H24" s="118">
        <v>48218.879340309977</v>
      </c>
      <c r="I24" s="91"/>
      <c r="J24" s="118">
        <v>58215.269326841786</v>
      </c>
      <c r="K24" s="91"/>
      <c r="L24" s="118">
        <v>99966</v>
      </c>
      <c r="M24" s="91"/>
      <c r="N24" s="118">
        <v>52400</v>
      </c>
      <c r="O24" s="91"/>
      <c r="P24" s="118">
        <v>55594</v>
      </c>
      <c r="Q24" s="91"/>
      <c r="R24" s="118">
        <v>49162.989501364224</v>
      </c>
      <c r="S24" s="91"/>
      <c r="T24" s="118">
        <v>56690</v>
      </c>
      <c r="V24" s="118">
        <v>64829</v>
      </c>
      <c r="X24" s="118">
        <v>74805</v>
      </c>
    </row>
    <row r="25" spans="1:24">
      <c r="A25" s="47" t="s">
        <v>49</v>
      </c>
      <c r="B25" s="118">
        <v>19881</v>
      </c>
      <c r="C25" s="91"/>
      <c r="D25" s="118">
        <v>25211.163499419388</v>
      </c>
      <c r="E25" s="91"/>
      <c r="F25" s="118">
        <v>19672</v>
      </c>
      <c r="G25" s="91"/>
      <c r="H25" s="118">
        <v>27014.048870003517</v>
      </c>
      <c r="I25" s="91"/>
      <c r="J25" s="118">
        <v>31881.762535338963</v>
      </c>
      <c r="K25" s="91"/>
      <c r="L25" s="118">
        <v>86953.311480919263</v>
      </c>
      <c r="M25" s="91"/>
      <c r="N25" s="118">
        <v>21883</v>
      </c>
      <c r="O25" s="91"/>
      <c r="P25" s="118">
        <v>21264.647271585407</v>
      </c>
      <c r="Q25" s="91"/>
      <c r="R25" s="118">
        <v>21526.998604633533</v>
      </c>
      <c r="S25" s="91"/>
      <c r="T25" s="118">
        <v>22110</v>
      </c>
      <c r="V25" s="118">
        <v>23442</v>
      </c>
      <c r="X25" s="118">
        <v>25140</v>
      </c>
    </row>
    <row r="26" spans="1:24">
      <c r="A26" s="47" t="s">
        <v>48</v>
      </c>
      <c r="B26" s="118">
        <v>12049.26909</v>
      </c>
      <c r="C26" s="91"/>
      <c r="D26" s="118">
        <v>11964.14752</v>
      </c>
      <c r="E26" s="91"/>
      <c r="F26" s="118">
        <v>11879.025949999999</v>
      </c>
      <c r="G26" s="91"/>
      <c r="H26" s="118">
        <v>11793.90437</v>
      </c>
      <c r="I26" s="91"/>
      <c r="J26" s="118">
        <v>10142</v>
      </c>
      <c r="K26" s="91"/>
      <c r="L26" s="118">
        <v>10060.616249999999</v>
      </c>
      <c r="M26" s="91"/>
      <c r="N26" s="118">
        <v>10038.75108</v>
      </c>
      <c r="O26" s="91"/>
      <c r="P26" s="118">
        <v>10038</v>
      </c>
      <c r="Q26" s="91"/>
      <c r="R26" s="118">
        <v>8686.02117</v>
      </c>
      <c r="S26" s="91"/>
      <c r="T26" s="118">
        <v>8686</v>
      </c>
      <c r="V26" s="118">
        <v>8685</v>
      </c>
      <c r="X26" s="118">
        <v>8687</v>
      </c>
    </row>
    <row r="27" spans="1:24">
      <c r="A27" s="47" t="s">
        <v>47</v>
      </c>
      <c r="B27" s="118">
        <v>409.90227000000004</v>
      </c>
      <c r="C27" s="91"/>
      <c r="D27" s="118">
        <v>73.381311537108004</v>
      </c>
      <c r="E27" s="91"/>
      <c r="F27" s="118">
        <v>-24.116493765106004</v>
      </c>
      <c r="G27" s="91"/>
      <c r="H27" s="118">
        <v>1303.8350924878691</v>
      </c>
      <c r="I27" s="91"/>
      <c r="J27" s="118">
        <v>115</v>
      </c>
      <c r="K27" s="91"/>
      <c r="L27" s="118">
        <v>779.385318463207</v>
      </c>
      <c r="M27" s="91"/>
      <c r="N27" s="118">
        <v>198.93165329641602</v>
      </c>
      <c r="O27" s="91"/>
      <c r="P27" s="118">
        <v>-0.51221516069200002</v>
      </c>
      <c r="Q27" s="91"/>
      <c r="R27" s="118">
        <v>-21.335228740463002</v>
      </c>
      <c r="S27" s="91"/>
      <c r="T27" s="118">
        <v>46</v>
      </c>
      <c r="V27" s="118">
        <v>-2</v>
      </c>
      <c r="X27" s="118">
        <v>17</v>
      </c>
    </row>
    <row r="28" spans="1:24">
      <c r="A28" s="48" t="s">
        <v>46</v>
      </c>
      <c r="B28" s="119">
        <v>92745</v>
      </c>
      <c r="C28" s="91"/>
      <c r="D28" s="119">
        <v>101821</v>
      </c>
      <c r="E28" s="91"/>
      <c r="F28" s="119">
        <v>92445</v>
      </c>
      <c r="G28" s="91"/>
      <c r="H28" s="119">
        <v>109860.74171639464</v>
      </c>
      <c r="I28" s="91"/>
      <c r="J28" s="119">
        <v>126013.08346954733</v>
      </c>
      <c r="K28" s="91"/>
      <c r="L28" s="119">
        <v>244354.53497433531</v>
      </c>
      <c r="M28" s="91"/>
      <c r="N28" s="119">
        <v>107038.37735910674</v>
      </c>
      <c r="O28" s="91"/>
      <c r="P28" s="119">
        <v>111405.17939630263</v>
      </c>
      <c r="Q28" s="91"/>
      <c r="R28" s="119">
        <v>102859.50189031978</v>
      </c>
      <c r="S28" s="91"/>
      <c r="T28" s="119">
        <f>SUM(T23:T27)</f>
        <v>115044</v>
      </c>
      <c r="V28" s="119">
        <f>SUM(V23:V27)</f>
        <v>125684</v>
      </c>
      <c r="X28" s="119">
        <f>SUM(X23:X27)</f>
        <v>140317</v>
      </c>
    </row>
    <row r="29" spans="1:24">
      <c r="A29" s="28" t="s">
        <v>45</v>
      </c>
      <c r="B29" s="118">
        <v>-19215.455013439379</v>
      </c>
      <c r="C29" s="91"/>
      <c r="D29" s="118">
        <v>-26270</v>
      </c>
      <c r="E29" s="91"/>
      <c r="F29" s="118">
        <v>-3577.7442479948631</v>
      </c>
      <c r="G29" s="91"/>
      <c r="H29" s="118">
        <v>-23643.957515751332</v>
      </c>
      <c r="I29" s="91"/>
      <c r="J29" s="118">
        <v>-33005.917425959611</v>
      </c>
      <c r="K29" s="91"/>
      <c r="L29" s="118">
        <v>-154522.98815622411</v>
      </c>
      <c r="M29" s="91"/>
      <c r="N29" s="118">
        <v>7555.0718025635588</v>
      </c>
      <c r="O29" s="91"/>
      <c r="P29" s="118">
        <v>8035.0490995867021</v>
      </c>
      <c r="Q29" s="91"/>
      <c r="R29" s="118">
        <v>24106.394356734712</v>
      </c>
      <c r="S29" s="91"/>
      <c r="T29" s="118">
        <f>T19-T28</f>
        <v>22831</v>
      </c>
      <c r="V29" s="118">
        <f>V19-V28</f>
        <v>24107</v>
      </c>
      <c r="X29" s="118">
        <f>X19-X28</f>
        <v>20852</v>
      </c>
    </row>
    <row r="30" spans="1:24">
      <c r="A30" s="28" t="s">
        <v>127</v>
      </c>
      <c r="B30" s="118">
        <v>-10687.114988764</v>
      </c>
      <c r="C30" s="91"/>
      <c r="D30" s="118">
        <v>-17494.673817586201</v>
      </c>
      <c r="E30" s="91"/>
      <c r="F30" s="118">
        <v>-21059.850705404398</v>
      </c>
      <c r="G30" s="91"/>
      <c r="H30" s="118">
        <v>-20603</v>
      </c>
      <c r="I30" s="91"/>
      <c r="J30" s="118">
        <v>-19186.340817431399</v>
      </c>
      <c r="K30" s="91"/>
      <c r="L30" s="118">
        <v>-14533.982825703401</v>
      </c>
      <c r="M30" s="91"/>
      <c r="N30" s="118">
        <v>-5994.7285502978802</v>
      </c>
      <c r="O30" s="91"/>
      <c r="P30" s="118">
        <v>-5682.2803343489904</v>
      </c>
      <c r="Q30" s="91"/>
      <c r="R30" s="118">
        <v>-4113</v>
      </c>
      <c r="S30" s="91"/>
      <c r="T30" s="118">
        <v>-3602</v>
      </c>
      <c r="V30" s="118">
        <v>-3455</v>
      </c>
      <c r="X30" s="118">
        <v>-3035</v>
      </c>
    </row>
    <row r="31" spans="1:24">
      <c r="A31" s="28" t="s">
        <v>44</v>
      </c>
      <c r="B31" s="118">
        <v>2863.2049543073199</v>
      </c>
      <c r="C31" s="91"/>
      <c r="D31" s="118">
        <v>-439</v>
      </c>
      <c r="E31" s="91"/>
      <c r="F31" s="118">
        <v>-146</v>
      </c>
      <c r="G31" s="91"/>
      <c r="H31" s="118">
        <v>363.02306609327502</v>
      </c>
      <c r="I31" s="91"/>
      <c r="J31" s="118">
        <v>94.378899036213994</v>
      </c>
      <c r="K31" s="91"/>
      <c r="L31" s="118">
        <v>145.92754039128701</v>
      </c>
      <c r="M31" s="91"/>
      <c r="N31" s="118">
        <v>67</v>
      </c>
      <c r="O31" s="91"/>
      <c r="P31" s="118">
        <v>-1503.5687774360399</v>
      </c>
      <c r="Q31" s="91"/>
      <c r="R31" s="118">
        <v>19</v>
      </c>
      <c r="S31" s="91"/>
      <c r="T31" s="118">
        <v>199</v>
      </c>
      <c r="V31" s="118">
        <v>2526</v>
      </c>
      <c r="X31" s="118">
        <v>-2582</v>
      </c>
    </row>
    <row r="32" spans="1:24">
      <c r="A32" s="28" t="s">
        <v>43</v>
      </c>
      <c r="B32" s="124">
        <v>-27039.36504789607</v>
      </c>
      <c r="C32" s="91"/>
      <c r="D32" s="124">
        <v>-44204.188252249071</v>
      </c>
      <c r="E32" s="91"/>
      <c r="F32" s="124">
        <v>-24784</v>
      </c>
      <c r="G32" s="91"/>
      <c r="H32" s="124">
        <v>-43884</v>
      </c>
      <c r="I32" s="91"/>
      <c r="J32" s="124">
        <v>-52097.879344354798</v>
      </c>
      <c r="K32" s="91"/>
      <c r="L32" s="124">
        <v>-168911.04344153623</v>
      </c>
      <c r="M32" s="91"/>
      <c r="N32" s="124">
        <v>1626.5292789484492</v>
      </c>
      <c r="O32" s="91"/>
      <c r="P32" s="124">
        <v>849.19998780167293</v>
      </c>
      <c r="Q32" s="91"/>
      <c r="R32" s="124">
        <v>20012</v>
      </c>
      <c r="S32" s="91"/>
      <c r="T32" s="124">
        <f>SUM(T29:T31)</f>
        <v>19428</v>
      </c>
      <c r="V32" s="124">
        <f>SUM(V29:V31)</f>
        <v>23178</v>
      </c>
      <c r="X32" s="124">
        <f>SUM(X29:X31)</f>
        <v>15235</v>
      </c>
    </row>
    <row r="33" spans="1:24">
      <c r="A33" s="28" t="s">
        <v>149</v>
      </c>
      <c r="B33" s="118">
        <v>3482.6872391807101</v>
      </c>
      <c r="C33" s="91"/>
      <c r="D33" s="118">
        <v>4266.1954811328897</v>
      </c>
      <c r="E33" s="91"/>
      <c r="F33" s="118">
        <v>2681.6548848985599</v>
      </c>
      <c r="G33" s="91"/>
      <c r="H33" s="118">
        <v>13286</v>
      </c>
      <c r="I33" s="91"/>
      <c r="J33" s="118">
        <v>2942.9618218710002</v>
      </c>
      <c r="K33" s="91"/>
      <c r="L33" s="118">
        <v>-248422.615220312</v>
      </c>
      <c r="M33" s="91"/>
      <c r="N33" s="118">
        <v>135.989747927991</v>
      </c>
      <c r="O33" s="91"/>
      <c r="P33" s="118">
        <v>50060</v>
      </c>
      <c r="Q33" s="91"/>
      <c r="R33" s="118">
        <v>-7146.5065144154096</v>
      </c>
      <c r="S33" s="91"/>
      <c r="T33" s="118">
        <v>-1949</v>
      </c>
      <c r="V33" s="118">
        <v>-4762</v>
      </c>
      <c r="X33" s="118">
        <v>11719</v>
      </c>
    </row>
    <row r="34" spans="1:24" ht="15" thickBot="1">
      <c r="A34" s="28" t="s">
        <v>42</v>
      </c>
      <c r="B34" s="120">
        <v>-23556</v>
      </c>
      <c r="C34" s="91"/>
      <c r="D34" s="120">
        <v>-39937.992771116187</v>
      </c>
      <c r="E34" s="91"/>
      <c r="F34" s="120">
        <v>-22102</v>
      </c>
      <c r="G34" s="91"/>
      <c r="H34" s="120">
        <v>-30598</v>
      </c>
      <c r="I34" s="91"/>
      <c r="J34" s="120">
        <v>-49154.917522483804</v>
      </c>
      <c r="K34" s="91"/>
      <c r="L34" s="120">
        <v>-417333.65866184846</v>
      </c>
      <c r="M34" s="91"/>
      <c r="N34" s="120">
        <v>1762.51902687644</v>
      </c>
      <c r="O34" s="91"/>
      <c r="P34" s="120">
        <v>50909</v>
      </c>
      <c r="Q34" s="91"/>
      <c r="R34" s="120">
        <v>12864.592293810971</v>
      </c>
      <c r="S34" s="91"/>
      <c r="T34" s="120">
        <f>SUM(T32:T33)</f>
        <v>17479</v>
      </c>
      <c r="V34" s="120">
        <f>SUM(V32:V33)</f>
        <v>18416</v>
      </c>
      <c r="X34" s="120">
        <f>SUM(X32:X33)</f>
        <v>26954</v>
      </c>
    </row>
    <row r="35" spans="1:24" ht="15" thickTop="1">
      <c r="B35" s="153"/>
      <c r="C35" s="153"/>
      <c r="D35" s="153"/>
      <c r="E35" s="153"/>
      <c r="F35" s="153"/>
      <c r="G35" s="153"/>
      <c r="H35" s="153"/>
      <c r="I35" s="153"/>
      <c r="J35" s="153"/>
      <c r="K35" s="153"/>
      <c r="L35" s="153"/>
      <c r="M35" s="153"/>
      <c r="N35" s="153"/>
      <c r="O35" s="153"/>
      <c r="P35" s="153"/>
      <c r="Q35" s="153"/>
      <c r="R35" s="153"/>
      <c r="S35" s="153"/>
      <c r="T35" s="153"/>
      <c r="U35" s="153"/>
    </row>
    <row r="36" spans="1:24" ht="16.2">
      <c r="A36" s="153" t="s">
        <v>208</v>
      </c>
    </row>
  </sheetData>
  <mergeCells count="6">
    <mergeCell ref="B6:H6"/>
    <mergeCell ref="J6:P6"/>
    <mergeCell ref="B1:R1"/>
    <mergeCell ref="B3:R3"/>
    <mergeCell ref="B4:R4"/>
    <mergeCell ref="R6:X6"/>
  </mergeCells>
  <pageMargins left="0.7" right="0.7" top="0.75" bottom="0.75" header="0.3" footer="0.3"/>
  <pageSetup scale="48" fitToHeight="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3"/>
  <sheetViews>
    <sheetView zoomScale="60" zoomScaleNormal="60" zoomScaleSheetLayoutView="70" workbookViewId="0">
      <selection activeCell="A47" sqref="A47"/>
    </sheetView>
  </sheetViews>
  <sheetFormatPr defaultColWidth="8.77734375" defaultRowHeight="14.4"/>
  <cols>
    <col min="1" max="1" width="59.77734375" style="3" customWidth="1"/>
    <col min="2" max="2" width="3" style="3" customWidth="1"/>
    <col min="3" max="3" width="14.21875" style="3" customWidth="1"/>
    <col min="4" max="5" width="2.77734375" style="28" customWidth="1"/>
    <col min="6" max="6" width="14.21875" style="3" customWidth="1"/>
    <col min="7" max="7" width="3.21875" style="3" customWidth="1"/>
    <col min="8" max="8" width="14.21875" style="3" customWidth="1"/>
    <col min="9" max="9" width="3.21875" style="3" customWidth="1"/>
    <col min="10" max="10" width="14.21875" style="3" customWidth="1"/>
    <col min="11" max="11" width="3.21875" style="3" customWidth="1"/>
    <col min="12" max="12" width="14.21875" style="3" customWidth="1"/>
    <col min="13" max="14" width="2.77734375" style="28" customWidth="1"/>
    <col min="15" max="15" width="14.21875" style="3" customWidth="1"/>
    <col min="16" max="16" width="2.77734375" style="3" customWidth="1"/>
    <col min="17" max="17" width="15.44140625" style="3" customWidth="1"/>
    <col min="18" max="18" width="2.77734375" style="3" customWidth="1"/>
    <col min="19" max="19" width="15.5546875" style="3" customWidth="1"/>
    <col min="20" max="20" width="2.77734375" style="3" customWidth="1"/>
    <col min="21" max="21" width="15.5546875" style="3" customWidth="1"/>
    <col min="22" max="16384" width="8.77734375" style="3"/>
  </cols>
  <sheetData>
    <row r="1" spans="1:44" customFormat="1" ht="29.55" customHeight="1">
      <c r="A1" s="27" t="s">
        <v>72</v>
      </c>
      <c r="B1" s="27"/>
      <c r="C1" s="157"/>
      <c r="D1" s="157"/>
      <c r="E1" s="157"/>
      <c r="F1" s="157"/>
      <c r="G1" s="157"/>
      <c r="H1" s="157"/>
      <c r="I1" s="157"/>
      <c r="J1" s="157"/>
      <c r="K1" s="157"/>
      <c r="L1" s="157"/>
      <c r="M1" s="157"/>
      <c r="N1" s="157"/>
      <c r="O1" s="157"/>
      <c r="P1" s="157"/>
      <c r="Q1" s="157"/>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customFormat="1">
      <c r="A2" s="27" t="s">
        <v>73</v>
      </c>
      <c r="B2" s="27"/>
      <c r="C2" s="28"/>
      <c r="D2" s="28"/>
      <c r="E2" s="28"/>
      <c r="F2" s="28"/>
      <c r="G2" s="28"/>
      <c r="H2" s="28"/>
      <c r="I2" s="28"/>
      <c r="J2" s="28"/>
      <c r="K2" s="28"/>
      <c r="L2" s="28"/>
      <c r="M2" s="28"/>
      <c r="N2" s="28"/>
      <c r="O2" s="28"/>
      <c r="P2" s="28"/>
      <c r="Q2" s="28"/>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customFormat="1">
      <c r="A3" s="50" t="s">
        <v>121</v>
      </c>
      <c r="B3" s="3"/>
      <c r="C3" s="158"/>
      <c r="D3" s="158"/>
      <c r="E3" s="158"/>
      <c r="F3" s="158"/>
      <c r="G3" s="158"/>
      <c r="H3" s="158"/>
      <c r="I3" s="158"/>
      <c r="J3" s="158"/>
      <c r="K3" s="158"/>
      <c r="L3" s="158"/>
      <c r="M3" s="158"/>
      <c r="N3" s="158"/>
      <c r="O3" s="158"/>
      <c r="P3" s="158"/>
      <c r="Q3" s="158"/>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customFormat="1">
      <c r="A4" s="28"/>
      <c r="B4" s="28"/>
      <c r="C4" s="158"/>
      <c r="D4" s="158"/>
      <c r="E4" s="158"/>
      <c r="F4" s="158"/>
      <c r="G4" s="158"/>
      <c r="H4" s="158"/>
      <c r="I4" s="158"/>
      <c r="J4" s="158"/>
      <c r="K4" s="158"/>
      <c r="L4" s="158"/>
      <c r="M4" s="158"/>
      <c r="N4" s="158"/>
      <c r="O4" s="158"/>
      <c r="P4" s="158"/>
      <c r="Q4" s="158"/>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customFormat="1" ht="15" thickBot="1">
      <c r="A5" s="28"/>
      <c r="B5" s="28"/>
      <c r="C5" s="28"/>
      <c r="D5" s="28"/>
      <c r="E5" s="28"/>
      <c r="F5" s="28"/>
      <c r="G5" s="28"/>
      <c r="H5" s="28"/>
      <c r="I5" s="28"/>
      <c r="J5" s="28"/>
      <c r="K5" s="28"/>
      <c r="L5" s="28"/>
      <c r="M5" s="28"/>
      <c r="N5" s="28"/>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4" customFormat="1" ht="15" thickBot="1">
      <c r="A6" s="28"/>
      <c r="B6" s="28"/>
      <c r="C6" s="136" t="s">
        <v>176</v>
      </c>
      <c r="D6" s="28"/>
      <c r="E6" s="28"/>
      <c r="F6" s="162" t="s">
        <v>177</v>
      </c>
      <c r="G6" s="163"/>
      <c r="H6" s="163"/>
      <c r="I6" s="163"/>
      <c r="J6" s="163"/>
      <c r="K6" s="163"/>
      <c r="L6" s="164"/>
      <c r="M6" s="28"/>
      <c r="N6" s="28"/>
      <c r="O6" s="154" t="s">
        <v>178</v>
      </c>
      <c r="P6" s="155"/>
      <c r="Q6" s="155"/>
      <c r="R6" s="155"/>
      <c r="S6" s="155"/>
      <c r="T6" s="155"/>
      <c r="U6" s="156"/>
      <c r="V6" s="3"/>
      <c r="W6" s="3"/>
      <c r="X6" s="3"/>
      <c r="Y6" s="3"/>
      <c r="Z6" s="3"/>
      <c r="AA6" s="3"/>
      <c r="AB6" s="3"/>
      <c r="AC6" s="3"/>
      <c r="AD6" s="3"/>
      <c r="AE6" s="3"/>
      <c r="AF6" s="3"/>
      <c r="AG6" s="3"/>
      <c r="AH6" s="3"/>
      <c r="AI6" s="3"/>
      <c r="AJ6" s="3"/>
      <c r="AK6" s="3"/>
      <c r="AL6" s="3"/>
      <c r="AM6" s="3"/>
      <c r="AN6" s="3"/>
      <c r="AO6" s="3"/>
      <c r="AP6" s="3"/>
      <c r="AQ6" s="3"/>
      <c r="AR6" s="3"/>
    </row>
    <row r="7" spans="1:44" customFormat="1">
      <c r="A7" s="28"/>
      <c r="B7" s="28"/>
      <c r="C7" s="19" t="s">
        <v>120</v>
      </c>
      <c r="D7" s="28"/>
      <c r="E7" s="28"/>
      <c r="F7" s="19" t="s">
        <v>117</v>
      </c>
      <c r="G7" s="31"/>
      <c r="H7" s="19" t="s">
        <v>118</v>
      </c>
      <c r="I7" s="31"/>
      <c r="J7" s="19" t="s">
        <v>119</v>
      </c>
      <c r="K7" s="31"/>
      <c r="L7" s="19" t="s">
        <v>120</v>
      </c>
      <c r="M7" s="28"/>
      <c r="N7" s="28"/>
      <c r="O7" s="1" t="s">
        <v>117</v>
      </c>
      <c r="P7" s="3"/>
      <c r="Q7" s="1" t="s">
        <v>118</v>
      </c>
      <c r="R7" s="3"/>
      <c r="S7" s="1" t="s">
        <v>119</v>
      </c>
      <c r="T7" s="3"/>
      <c r="U7" s="1" t="s">
        <v>120</v>
      </c>
      <c r="V7" s="3"/>
      <c r="W7" s="3"/>
      <c r="X7" s="3"/>
      <c r="Y7" s="3"/>
      <c r="Z7" s="3"/>
      <c r="AA7" s="3"/>
      <c r="AB7" s="3"/>
      <c r="AC7" s="3"/>
      <c r="AD7" s="3"/>
      <c r="AE7" s="3"/>
      <c r="AF7" s="3"/>
      <c r="AG7" s="3"/>
      <c r="AH7" s="3"/>
      <c r="AI7" s="3"/>
      <c r="AJ7" s="3"/>
      <c r="AK7" s="3"/>
      <c r="AL7" s="3"/>
      <c r="AM7" s="3"/>
      <c r="AN7" s="3"/>
      <c r="AO7" s="3"/>
      <c r="AP7" s="3"/>
      <c r="AQ7" s="3"/>
      <c r="AR7" s="3"/>
    </row>
    <row r="8" spans="1:44" customFormat="1" ht="16.2">
      <c r="A8" s="28" t="s">
        <v>0</v>
      </c>
      <c r="B8" s="28"/>
      <c r="C8" s="121" t="s">
        <v>1</v>
      </c>
      <c r="D8" s="33"/>
      <c r="E8" s="33"/>
      <c r="F8" s="121" t="s">
        <v>2</v>
      </c>
      <c r="G8" s="33"/>
      <c r="H8" s="121" t="s">
        <v>3</v>
      </c>
      <c r="I8" s="33"/>
      <c r="J8" s="121" t="s">
        <v>4</v>
      </c>
      <c r="K8" s="33"/>
      <c r="L8" s="121" t="s">
        <v>203</v>
      </c>
      <c r="M8" s="33"/>
      <c r="N8" s="33"/>
      <c r="O8" s="121" t="s">
        <v>204</v>
      </c>
      <c r="P8" s="3"/>
      <c r="Q8" s="121" t="s">
        <v>205</v>
      </c>
      <c r="R8" s="3"/>
      <c r="S8" s="121" t="s">
        <v>206</v>
      </c>
      <c r="T8" s="3"/>
      <c r="U8" s="151" t="s">
        <v>196</v>
      </c>
      <c r="V8" s="3"/>
      <c r="W8" s="3"/>
      <c r="X8" s="3"/>
      <c r="Y8" s="3"/>
      <c r="Z8" s="3"/>
      <c r="AA8" s="3"/>
      <c r="AB8" s="3"/>
      <c r="AC8" s="3"/>
      <c r="AD8" s="3"/>
      <c r="AE8" s="3"/>
      <c r="AF8" s="3"/>
      <c r="AG8" s="3"/>
      <c r="AH8" s="3"/>
      <c r="AI8" s="3"/>
      <c r="AJ8" s="3"/>
      <c r="AK8" s="3"/>
      <c r="AL8" s="3"/>
      <c r="AM8" s="3"/>
      <c r="AN8" s="3"/>
      <c r="AO8" s="3"/>
      <c r="AP8" s="3"/>
      <c r="AQ8" s="3"/>
      <c r="AR8" s="3"/>
    </row>
    <row r="9" spans="1:44" customFormat="1">
      <c r="A9" s="35" t="s">
        <v>5</v>
      </c>
      <c r="B9" s="41"/>
      <c r="C9" s="117"/>
      <c r="D9" s="34"/>
      <c r="E9" s="34"/>
      <c r="F9" s="117"/>
      <c r="G9" s="34"/>
      <c r="H9" s="117"/>
      <c r="I9" s="34"/>
      <c r="J9" s="117"/>
      <c r="K9" s="34"/>
      <c r="L9" s="117"/>
      <c r="M9" s="34"/>
      <c r="N9" s="34"/>
      <c r="O9" s="117"/>
      <c r="P9" s="3"/>
      <c r="Q9" s="117"/>
      <c r="R9" s="3"/>
      <c r="S9" s="117"/>
      <c r="T9" s="3"/>
      <c r="U9" s="117"/>
      <c r="V9" s="3"/>
      <c r="W9" s="3"/>
      <c r="X9" s="3"/>
      <c r="Y9" s="3"/>
      <c r="Z9" s="3"/>
      <c r="AA9" s="3"/>
      <c r="AB9" s="3"/>
      <c r="AC9" s="3"/>
      <c r="AD9" s="3"/>
      <c r="AE9" s="3"/>
      <c r="AF9" s="3"/>
      <c r="AG9" s="3"/>
      <c r="AH9" s="3"/>
      <c r="AI9" s="3"/>
      <c r="AJ9" s="3"/>
      <c r="AK9" s="3"/>
      <c r="AL9" s="3"/>
      <c r="AM9" s="3"/>
      <c r="AN9" s="3"/>
      <c r="AO9" s="3"/>
      <c r="AP9" s="3"/>
      <c r="AQ9" s="3"/>
      <c r="AR9" s="3"/>
    </row>
    <row r="10" spans="1:44" customFormat="1">
      <c r="A10" s="36" t="s">
        <v>6</v>
      </c>
      <c r="B10" s="42"/>
      <c r="C10" s="117"/>
      <c r="D10" s="34"/>
      <c r="E10" s="34"/>
      <c r="F10" s="117"/>
      <c r="G10" s="34"/>
      <c r="H10" s="117"/>
      <c r="I10" s="34"/>
      <c r="J10" s="117"/>
      <c r="K10" s="34"/>
      <c r="L10" s="117"/>
      <c r="M10" s="34"/>
      <c r="N10" s="34"/>
      <c r="O10" s="117"/>
      <c r="P10" s="3"/>
      <c r="Q10" s="117"/>
      <c r="R10" s="3"/>
      <c r="S10" s="117"/>
      <c r="T10" s="3"/>
      <c r="U10" s="117"/>
      <c r="V10" s="3"/>
      <c r="W10" s="3"/>
      <c r="X10" s="3"/>
      <c r="Y10" s="3"/>
      <c r="Z10" s="3"/>
      <c r="AA10" s="3"/>
      <c r="AB10" s="3"/>
      <c r="AC10" s="3"/>
      <c r="AD10" s="3"/>
      <c r="AE10" s="3"/>
      <c r="AF10" s="3"/>
      <c r="AG10" s="3"/>
      <c r="AH10" s="3"/>
      <c r="AI10" s="3"/>
      <c r="AJ10" s="3"/>
      <c r="AK10" s="3"/>
      <c r="AL10" s="3"/>
      <c r="AM10" s="3"/>
      <c r="AN10" s="3"/>
      <c r="AO10" s="3"/>
      <c r="AP10" s="3"/>
      <c r="AQ10" s="3"/>
      <c r="AR10" s="3"/>
    </row>
    <row r="11" spans="1:44" customFormat="1">
      <c r="A11" s="37" t="s">
        <v>7</v>
      </c>
      <c r="B11" s="43"/>
      <c r="C11" s="118">
        <v>51314.265349527283</v>
      </c>
      <c r="D11" s="91"/>
      <c r="E11" s="91"/>
      <c r="F11" s="118">
        <v>57452.555341227489</v>
      </c>
      <c r="G11" s="91"/>
      <c r="H11" s="118">
        <v>211696.25833070636</v>
      </c>
      <c r="I11" s="91"/>
      <c r="J11" s="118">
        <v>188554.53486626933</v>
      </c>
      <c r="K11" s="91"/>
      <c r="L11" s="118">
        <v>213170</v>
      </c>
      <c r="M11" s="91"/>
      <c r="N11" s="91"/>
      <c r="O11" s="118">
        <v>250377</v>
      </c>
      <c r="P11" s="92"/>
      <c r="Q11" s="118">
        <v>248437</v>
      </c>
      <c r="R11" s="3"/>
      <c r="S11" s="118">
        <v>299505</v>
      </c>
      <c r="T11" s="3"/>
      <c r="U11" s="118">
        <v>324962</v>
      </c>
      <c r="V11" s="3"/>
      <c r="W11" s="3"/>
      <c r="X11" s="3"/>
      <c r="Y11" s="3"/>
      <c r="Z11" s="3"/>
      <c r="AA11" s="3"/>
      <c r="AB11" s="3"/>
      <c r="AC11" s="3"/>
      <c r="AD11" s="3"/>
      <c r="AE11" s="3"/>
      <c r="AF11" s="3"/>
      <c r="AG11" s="3"/>
      <c r="AH11" s="3"/>
      <c r="AI11" s="3"/>
      <c r="AJ11" s="3"/>
      <c r="AK11" s="3"/>
      <c r="AL11" s="3"/>
      <c r="AM11" s="3"/>
      <c r="AN11" s="3"/>
      <c r="AO11" s="3"/>
      <c r="AP11" s="3"/>
      <c r="AQ11" s="3"/>
      <c r="AR11" s="3"/>
    </row>
    <row r="12" spans="1:44" customFormat="1">
      <c r="A12" s="37" t="s">
        <v>8</v>
      </c>
      <c r="B12" s="43"/>
      <c r="C12" s="118">
        <v>115430.87542422107</v>
      </c>
      <c r="D12" s="91"/>
      <c r="E12" s="91"/>
      <c r="F12" s="118">
        <v>82380.486523041967</v>
      </c>
      <c r="G12" s="91"/>
      <c r="H12" s="118">
        <v>85602.344749890588</v>
      </c>
      <c r="I12" s="91"/>
      <c r="J12" s="118">
        <v>166480.88478764307</v>
      </c>
      <c r="K12" s="91"/>
      <c r="L12" s="118">
        <v>157058</v>
      </c>
      <c r="M12" s="91"/>
      <c r="N12" s="91"/>
      <c r="O12" s="118">
        <v>93763</v>
      </c>
      <c r="P12" s="92"/>
      <c r="Q12" s="118">
        <v>110251</v>
      </c>
      <c r="R12" s="3"/>
      <c r="S12" s="118">
        <v>200849</v>
      </c>
      <c r="T12" s="3"/>
      <c r="U12" s="118">
        <v>242079</v>
      </c>
      <c r="V12" s="3"/>
      <c r="W12" s="3"/>
      <c r="X12" s="3"/>
      <c r="Y12" s="3"/>
      <c r="Z12" s="3"/>
      <c r="AA12" s="3"/>
      <c r="AB12" s="3"/>
      <c r="AC12" s="3"/>
      <c r="AD12" s="3"/>
      <c r="AE12" s="3"/>
      <c r="AF12" s="3"/>
      <c r="AG12" s="3"/>
      <c r="AH12" s="3"/>
      <c r="AI12" s="3"/>
      <c r="AJ12" s="3"/>
      <c r="AK12" s="3"/>
      <c r="AL12" s="3"/>
      <c r="AM12" s="3"/>
      <c r="AN12" s="3"/>
      <c r="AO12" s="3"/>
      <c r="AP12" s="3"/>
      <c r="AQ12" s="3"/>
      <c r="AR12" s="3"/>
    </row>
    <row r="13" spans="1:44" customFormat="1">
      <c r="A13" s="37" t="s">
        <v>9</v>
      </c>
      <c r="B13" s="43"/>
      <c r="C13" s="118">
        <v>27705.176880000003</v>
      </c>
      <c r="D13" s="91"/>
      <c r="E13" s="91"/>
      <c r="F13" s="118">
        <v>29366.95281944321</v>
      </c>
      <c r="G13" s="91"/>
      <c r="H13" s="118">
        <v>35093.507282730243</v>
      </c>
      <c r="I13" s="91"/>
      <c r="J13" s="118">
        <v>36343.201961767882</v>
      </c>
      <c r="K13" s="91"/>
      <c r="L13" s="118">
        <v>38509</v>
      </c>
      <c r="M13" s="91"/>
      <c r="N13" s="91"/>
      <c r="O13" s="118">
        <v>39080</v>
      </c>
      <c r="P13" s="92"/>
      <c r="Q13" s="118">
        <v>41190</v>
      </c>
      <c r="R13" s="3"/>
      <c r="S13" s="118">
        <v>45645</v>
      </c>
      <c r="T13" s="3"/>
      <c r="U13" s="118">
        <v>48986</v>
      </c>
      <c r="V13" s="3"/>
      <c r="W13" s="3"/>
      <c r="X13" s="3"/>
      <c r="Y13" s="3"/>
      <c r="Z13" s="3"/>
      <c r="AA13" s="3"/>
      <c r="AB13" s="3"/>
      <c r="AC13" s="3"/>
      <c r="AD13" s="3"/>
      <c r="AE13" s="3"/>
      <c r="AF13" s="3"/>
      <c r="AG13" s="3"/>
      <c r="AH13" s="3"/>
      <c r="AI13" s="3"/>
      <c r="AJ13" s="3"/>
      <c r="AK13" s="3"/>
      <c r="AL13" s="3"/>
      <c r="AM13" s="3"/>
      <c r="AN13" s="3"/>
      <c r="AO13" s="3"/>
      <c r="AP13" s="3"/>
      <c r="AQ13" s="3"/>
      <c r="AR13" s="3"/>
    </row>
    <row r="14" spans="1:44" customFormat="1">
      <c r="A14" s="37" t="s">
        <v>10</v>
      </c>
      <c r="B14" s="43"/>
      <c r="C14" s="118">
        <v>18767.72299539726</v>
      </c>
      <c r="D14" s="91"/>
      <c r="E14" s="91"/>
      <c r="F14" s="118">
        <v>21054.65239863125</v>
      </c>
      <c r="G14" s="91"/>
      <c r="H14" s="118">
        <v>23166.244046983698</v>
      </c>
      <c r="I14" s="91"/>
      <c r="J14" s="118">
        <v>20064.906436827841</v>
      </c>
      <c r="K14" s="91"/>
      <c r="L14" s="118">
        <v>79040</v>
      </c>
      <c r="M14" s="91"/>
      <c r="N14" s="91"/>
      <c r="O14" s="118">
        <v>76568</v>
      </c>
      <c r="P14" s="92"/>
      <c r="Q14" s="118">
        <v>79113</v>
      </c>
      <c r="R14" s="3"/>
      <c r="S14" s="118">
        <v>46356</v>
      </c>
      <c r="T14" s="3"/>
      <c r="U14" s="118">
        <v>64255</v>
      </c>
      <c r="V14" s="3"/>
      <c r="W14" s="3"/>
      <c r="X14" s="3"/>
      <c r="Y14" s="3"/>
      <c r="Z14" s="3"/>
      <c r="AA14" s="3"/>
      <c r="AB14" s="3"/>
      <c r="AC14" s="3"/>
      <c r="AD14" s="3"/>
      <c r="AE14" s="3"/>
      <c r="AF14" s="3"/>
      <c r="AG14" s="3"/>
      <c r="AH14" s="3"/>
      <c r="AI14" s="3"/>
      <c r="AJ14" s="3"/>
      <c r="AK14" s="3"/>
      <c r="AL14" s="3"/>
      <c r="AM14" s="3"/>
      <c r="AN14" s="3"/>
      <c r="AO14" s="3"/>
      <c r="AP14" s="3"/>
      <c r="AQ14" s="3"/>
      <c r="AR14" s="3"/>
    </row>
    <row r="15" spans="1:44" customFormat="1">
      <c r="A15" s="38" t="s">
        <v>11</v>
      </c>
      <c r="B15" s="44"/>
      <c r="C15" s="119">
        <v>213218.04064914561</v>
      </c>
      <c r="D15" s="91"/>
      <c r="E15" s="91"/>
      <c r="F15" s="119">
        <v>190254.6470823439</v>
      </c>
      <c r="G15" s="91"/>
      <c r="H15" s="119">
        <v>355558.35441031086</v>
      </c>
      <c r="I15" s="91"/>
      <c r="J15" s="119">
        <v>411443.52805250807</v>
      </c>
      <c r="K15" s="91"/>
      <c r="L15" s="119">
        <f>SUM(L11:L14)</f>
        <v>487777</v>
      </c>
      <c r="M15" s="91"/>
      <c r="N15" s="91"/>
      <c r="O15" s="119">
        <f>SUM(O11:O14)</f>
        <v>459788</v>
      </c>
      <c r="P15" s="92"/>
      <c r="Q15" s="119">
        <f>SUM(Q11:Q14)</f>
        <v>478991</v>
      </c>
      <c r="R15" s="3"/>
      <c r="S15" s="119">
        <f>SUM(S11:S14)</f>
        <v>592355</v>
      </c>
      <c r="T15" s="3"/>
      <c r="U15" s="119">
        <f>SUM(U11:U14)</f>
        <v>680282</v>
      </c>
      <c r="V15" s="3"/>
      <c r="W15" s="3"/>
      <c r="X15" s="3"/>
      <c r="Y15" s="3"/>
      <c r="Z15" s="3"/>
      <c r="AA15" s="3"/>
      <c r="AB15" s="3"/>
      <c r="AC15" s="3"/>
      <c r="AD15" s="3"/>
      <c r="AE15" s="3"/>
      <c r="AF15" s="3"/>
      <c r="AG15" s="3"/>
      <c r="AH15" s="3"/>
      <c r="AI15" s="3"/>
      <c r="AJ15" s="3"/>
      <c r="AK15" s="3"/>
      <c r="AL15" s="3"/>
      <c r="AM15" s="3"/>
      <c r="AN15" s="3"/>
      <c r="AO15" s="3"/>
      <c r="AP15" s="3"/>
      <c r="AQ15" s="3"/>
      <c r="AR15" s="3"/>
    </row>
    <row r="16" spans="1:44" customFormat="1">
      <c r="A16" s="39" t="s">
        <v>12</v>
      </c>
      <c r="B16" s="45"/>
      <c r="C16" s="118"/>
      <c r="D16" s="91"/>
      <c r="E16" s="91"/>
      <c r="F16" s="118"/>
      <c r="G16" s="91"/>
      <c r="H16" s="118"/>
      <c r="I16" s="91"/>
      <c r="J16" s="118"/>
      <c r="K16" s="91"/>
      <c r="L16" s="118"/>
      <c r="M16" s="91"/>
      <c r="N16" s="91"/>
      <c r="O16" s="118"/>
      <c r="P16" s="92"/>
      <c r="Q16" s="118"/>
      <c r="R16" s="3"/>
      <c r="S16" s="118"/>
      <c r="T16" s="3"/>
      <c r="U16" s="118"/>
      <c r="V16" s="3"/>
      <c r="W16" s="3"/>
      <c r="X16" s="3"/>
      <c r="Y16" s="3"/>
      <c r="Z16" s="3"/>
      <c r="AA16" s="3"/>
      <c r="AB16" s="3"/>
      <c r="AC16" s="3"/>
      <c r="AD16" s="3"/>
      <c r="AE16" s="3"/>
      <c r="AF16" s="3"/>
      <c r="AG16" s="3"/>
      <c r="AH16" s="3"/>
      <c r="AI16" s="3"/>
      <c r="AJ16" s="3"/>
      <c r="AK16" s="3"/>
      <c r="AL16" s="3"/>
      <c r="AM16" s="3"/>
      <c r="AN16" s="3"/>
      <c r="AO16" s="3"/>
      <c r="AP16" s="3"/>
      <c r="AQ16" s="3"/>
      <c r="AR16" s="3"/>
    </row>
    <row r="17" spans="1:44" customFormat="1">
      <c r="A17" s="39" t="s">
        <v>14</v>
      </c>
      <c r="B17" s="45"/>
      <c r="C17" s="118">
        <v>17924.542846721222</v>
      </c>
      <c r="D17" s="91"/>
      <c r="E17" s="91"/>
      <c r="F17" s="118">
        <v>20282.481334313274</v>
      </c>
      <c r="G17" s="91"/>
      <c r="H17" s="118">
        <v>24664.123421812357</v>
      </c>
      <c r="I17" s="91"/>
      <c r="J17" s="118">
        <v>28030.015574027566</v>
      </c>
      <c r="K17" s="91"/>
      <c r="L17" s="118">
        <v>31508</v>
      </c>
      <c r="M17" s="91"/>
      <c r="N17" s="91"/>
      <c r="O17" s="118">
        <v>33673</v>
      </c>
      <c r="P17" s="92"/>
      <c r="Q17" s="118">
        <v>33920</v>
      </c>
      <c r="R17" s="3"/>
      <c r="S17" s="118">
        <v>35384</v>
      </c>
      <c r="T17" s="3"/>
      <c r="U17" s="118">
        <v>36916</v>
      </c>
      <c r="V17" s="3"/>
      <c r="W17" s="3"/>
      <c r="X17" s="3"/>
      <c r="Y17" s="3"/>
      <c r="Z17" s="3"/>
      <c r="AA17" s="3"/>
      <c r="AB17" s="3"/>
      <c r="AC17" s="3"/>
      <c r="AD17" s="3"/>
      <c r="AE17" s="3"/>
      <c r="AF17" s="3"/>
      <c r="AG17" s="3"/>
      <c r="AH17" s="3"/>
      <c r="AI17" s="3"/>
      <c r="AJ17" s="3"/>
      <c r="AK17" s="3"/>
      <c r="AL17" s="3"/>
      <c r="AM17" s="3"/>
      <c r="AN17" s="3"/>
      <c r="AO17" s="3"/>
      <c r="AP17" s="3"/>
      <c r="AQ17" s="3"/>
      <c r="AR17" s="3"/>
    </row>
    <row r="18" spans="1:44" customFormat="1">
      <c r="A18" s="39" t="s">
        <v>13</v>
      </c>
      <c r="B18" s="45"/>
      <c r="C18" s="118"/>
      <c r="D18" s="91"/>
      <c r="E18" s="91"/>
      <c r="F18" s="118"/>
      <c r="G18" s="91"/>
      <c r="H18" s="118"/>
      <c r="I18" s="91"/>
      <c r="J18" s="118"/>
      <c r="K18" s="91"/>
      <c r="L18" s="118"/>
      <c r="M18" s="91"/>
      <c r="N18" s="91"/>
      <c r="O18" s="118">
        <v>44209</v>
      </c>
      <c r="P18" s="92"/>
      <c r="Q18" s="118">
        <v>42571</v>
      </c>
      <c r="R18" s="3"/>
      <c r="S18" s="118">
        <v>43530</v>
      </c>
      <c r="T18" s="3"/>
      <c r="U18" s="118">
        <v>42959</v>
      </c>
      <c r="V18" s="3"/>
      <c r="W18" s="3"/>
      <c r="X18" s="3"/>
      <c r="Y18" s="3"/>
      <c r="Z18" s="3"/>
      <c r="AA18" s="3"/>
      <c r="AB18" s="3"/>
      <c r="AC18" s="3"/>
      <c r="AD18" s="3"/>
      <c r="AE18" s="3"/>
      <c r="AF18" s="3"/>
      <c r="AG18" s="3"/>
      <c r="AH18" s="3"/>
      <c r="AI18" s="3"/>
      <c r="AJ18" s="3"/>
      <c r="AK18" s="3"/>
      <c r="AL18" s="3"/>
      <c r="AM18" s="3"/>
      <c r="AN18" s="3"/>
      <c r="AO18" s="3"/>
      <c r="AP18" s="3"/>
      <c r="AQ18" s="3"/>
      <c r="AR18" s="3"/>
    </row>
    <row r="19" spans="1:44" customFormat="1">
      <c r="A19" s="39" t="s">
        <v>15</v>
      </c>
      <c r="B19" s="45"/>
      <c r="C19" s="118">
        <v>1270120.3261238243</v>
      </c>
      <c r="D19" s="91"/>
      <c r="E19" s="91"/>
      <c r="F19" s="118">
        <v>1270484.9606687943</v>
      </c>
      <c r="G19" s="91"/>
      <c r="H19" s="118">
        <v>1270162.8184000673</v>
      </c>
      <c r="I19" s="91"/>
      <c r="J19" s="118">
        <v>1270650.2622489354</v>
      </c>
      <c r="K19" s="91"/>
      <c r="L19" s="118">
        <v>1270733</v>
      </c>
      <c r="M19" s="91"/>
      <c r="N19" s="91"/>
      <c r="O19" s="118">
        <v>1270986</v>
      </c>
      <c r="P19" s="92"/>
      <c r="Q19" s="118">
        <v>1271602</v>
      </c>
      <c r="R19" s="3"/>
      <c r="S19" s="118">
        <v>1272574</v>
      </c>
      <c r="T19" s="3"/>
      <c r="U19" s="118">
        <v>1271195</v>
      </c>
      <c r="V19" s="3"/>
      <c r="W19" s="3"/>
      <c r="X19" s="3"/>
      <c r="Y19" s="3"/>
      <c r="Z19" s="3"/>
      <c r="AA19" s="3"/>
      <c r="AB19" s="3"/>
      <c r="AC19" s="3"/>
      <c r="AD19" s="3"/>
      <c r="AE19" s="3"/>
      <c r="AF19" s="3"/>
      <c r="AG19" s="3"/>
      <c r="AH19" s="3"/>
      <c r="AI19" s="3"/>
      <c r="AJ19" s="3"/>
      <c r="AK19" s="3"/>
      <c r="AL19" s="3"/>
      <c r="AM19" s="3"/>
      <c r="AN19" s="3"/>
      <c r="AO19" s="3"/>
      <c r="AP19" s="3"/>
      <c r="AQ19" s="3"/>
      <c r="AR19" s="3"/>
    </row>
    <row r="20" spans="1:44" customFormat="1">
      <c r="A20" s="39" t="s">
        <v>16</v>
      </c>
      <c r="B20" s="45"/>
      <c r="C20" s="118">
        <v>259122.9384765421</v>
      </c>
      <c r="D20" s="91"/>
      <c r="E20" s="91"/>
      <c r="F20" s="118">
        <v>244397.53913081734</v>
      </c>
      <c r="G20" s="91"/>
      <c r="H20" s="118">
        <v>229879.65273282694</v>
      </c>
      <c r="I20" s="91"/>
      <c r="J20" s="118">
        <v>215784.01016982773</v>
      </c>
      <c r="K20" s="91"/>
      <c r="L20" s="118">
        <v>201592</v>
      </c>
      <c r="M20" s="91"/>
      <c r="N20" s="91"/>
      <c r="O20" s="118">
        <v>188717</v>
      </c>
      <c r="P20" s="92"/>
      <c r="Q20" s="118">
        <v>175789</v>
      </c>
      <c r="R20" s="3"/>
      <c r="S20" s="118">
        <v>162882</v>
      </c>
      <c r="T20" s="3"/>
      <c r="U20" s="118">
        <v>149484</v>
      </c>
      <c r="V20" s="3"/>
      <c r="W20" s="3"/>
      <c r="X20" s="3"/>
      <c r="Y20" s="3"/>
      <c r="Z20" s="3"/>
      <c r="AA20" s="3"/>
      <c r="AB20" s="3"/>
      <c r="AC20" s="3"/>
      <c r="AD20" s="3"/>
      <c r="AE20" s="3"/>
      <c r="AF20" s="3"/>
      <c r="AG20" s="3"/>
      <c r="AH20" s="3"/>
      <c r="AI20" s="3"/>
      <c r="AJ20" s="3"/>
      <c r="AK20" s="3"/>
      <c r="AL20" s="3"/>
      <c r="AM20" s="3"/>
      <c r="AN20" s="3"/>
      <c r="AO20" s="3"/>
      <c r="AP20" s="3"/>
      <c r="AQ20" s="3"/>
      <c r="AR20" s="3"/>
    </row>
    <row r="21" spans="1:44" customFormat="1">
      <c r="A21" s="39" t="s">
        <v>17</v>
      </c>
      <c r="B21" s="45"/>
      <c r="C21" s="118">
        <v>10678.300867509513</v>
      </c>
      <c r="D21" s="91"/>
      <c r="E21" s="91"/>
      <c r="F21" s="118">
        <v>10781.11470101652</v>
      </c>
      <c r="G21" s="91"/>
      <c r="H21" s="118">
        <v>10805.898297670661</v>
      </c>
      <c r="I21" s="91"/>
      <c r="J21" s="118">
        <v>10713.510194355227</v>
      </c>
      <c r="K21" s="91"/>
      <c r="L21" s="118">
        <v>7405</v>
      </c>
      <c r="M21" s="91"/>
      <c r="N21" s="91"/>
      <c r="O21" s="118">
        <v>8126</v>
      </c>
      <c r="P21" s="92"/>
      <c r="Q21" s="118">
        <v>11395</v>
      </c>
      <c r="R21" s="3"/>
      <c r="S21" s="118">
        <v>12205</v>
      </c>
      <c r="T21" s="3"/>
      <c r="U21" s="118">
        <v>16811</v>
      </c>
      <c r="V21" s="3"/>
      <c r="W21" s="3"/>
      <c r="X21" s="3"/>
      <c r="Y21" s="3"/>
      <c r="Z21" s="3"/>
      <c r="AA21" s="3"/>
      <c r="AB21" s="3"/>
      <c r="AC21" s="3"/>
      <c r="AD21" s="3"/>
      <c r="AE21" s="3"/>
      <c r="AF21" s="3"/>
      <c r="AG21" s="3"/>
      <c r="AH21" s="3"/>
      <c r="AI21" s="3"/>
      <c r="AJ21" s="3"/>
      <c r="AK21" s="3"/>
      <c r="AL21" s="3"/>
      <c r="AM21" s="3"/>
      <c r="AN21" s="3"/>
      <c r="AO21" s="3"/>
      <c r="AP21" s="3"/>
      <c r="AQ21" s="3"/>
      <c r="AR21" s="3"/>
    </row>
    <row r="22" spans="1:44" customFormat="1">
      <c r="A22" s="39" t="s">
        <v>18</v>
      </c>
      <c r="B22" s="45"/>
      <c r="C22" s="118">
        <v>31544.880660000003</v>
      </c>
      <c r="D22" s="91"/>
      <c r="E22" s="91"/>
      <c r="F22" s="118">
        <v>30616.719205052526</v>
      </c>
      <c r="G22" s="91"/>
      <c r="H22" s="118">
        <v>26154.169758814558</v>
      </c>
      <c r="I22" s="91"/>
      <c r="J22" s="118">
        <v>36726.945305300207</v>
      </c>
      <c r="K22" s="91"/>
      <c r="L22" s="118">
        <v>39736</v>
      </c>
      <c r="M22" s="91"/>
      <c r="N22" s="91"/>
      <c r="O22" s="118">
        <v>37778</v>
      </c>
      <c r="P22" s="92"/>
      <c r="Q22" s="118">
        <v>38074</v>
      </c>
      <c r="R22" s="3"/>
      <c r="S22" s="118">
        <v>43575</v>
      </c>
      <c r="T22" s="3"/>
      <c r="U22" s="118">
        <v>48638</v>
      </c>
      <c r="V22" s="3"/>
      <c r="W22" s="3"/>
      <c r="X22" s="3"/>
      <c r="Y22" s="3"/>
      <c r="Z22" s="3"/>
      <c r="AA22" s="3"/>
      <c r="AB22" s="3"/>
      <c r="AC22" s="3"/>
      <c r="AD22" s="3"/>
      <c r="AE22" s="3"/>
      <c r="AF22" s="3"/>
      <c r="AG22" s="3"/>
      <c r="AH22" s="3"/>
      <c r="AI22" s="3"/>
      <c r="AJ22" s="3"/>
      <c r="AK22" s="3"/>
      <c r="AL22" s="3"/>
      <c r="AM22" s="3"/>
      <c r="AN22" s="3"/>
      <c r="AO22" s="3"/>
      <c r="AP22" s="3"/>
      <c r="AQ22" s="3"/>
      <c r="AR22" s="3"/>
    </row>
    <row r="23" spans="1:44" customFormat="1">
      <c r="A23" s="39" t="s">
        <v>19</v>
      </c>
      <c r="B23" s="45"/>
      <c r="C23" s="118">
        <v>8756.569011605794</v>
      </c>
      <c r="D23" s="91"/>
      <c r="E23" s="91"/>
      <c r="F23" s="118">
        <v>8765.4679486674377</v>
      </c>
      <c r="G23" s="91"/>
      <c r="H23" s="118">
        <v>15597.02475939221</v>
      </c>
      <c r="I23" s="91"/>
      <c r="J23" s="118">
        <v>14958.243832736207</v>
      </c>
      <c r="K23" s="91"/>
      <c r="L23" s="118">
        <v>8126</v>
      </c>
      <c r="M23" s="91"/>
      <c r="N23" s="91"/>
      <c r="O23" s="118">
        <v>8350</v>
      </c>
      <c r="P23" s="92"/>
      <c r="Q23" s="118">
        <v>8616</v>
      </c>
      <c r="R23" s="3"/>
      <c r="S23" s="118">
        <v>8850</v>
      </c>
      <c r="T23" s="3"/>
      <c r="U23" s="118">
        <v>9933</v>
      </c>
      <c r="V23" s="3"/>
      <c r="W23" s="3"/>
      <c r="X23" s="3"/>
      <c r="Y23" s="3"/>
      <c r="Z23" s="3"/>
      <c r="AA23" s="3"/>
      <c r="AB23" s="3"/>
      <c r="AC23" s="3"/>
      <c r="AD23" s="3"/>
      <c r="AE23" s="3"/>
      <c r="AF23" s="3"/>
      <c r="AG23" s="3"/>
      <c r="AH23" s="3"/>
      <c r="AI23" s="3"/>
      <c r="AJ23" s="3"/>
      <c r="AK23" s="3"/>
      <c r="AL23" s="3"/>
      <c r="AM23" s="3"/>
      <c r="AN23" s="3"/>
      <c r="AO23" s="3"/>
      <c r="AP23" s="3"/>
      <c r="AQ23" s="3"/>
      <c r="AR23" s="3"/>
    </row>
    <row r="24" spans="1:44" customFormat="1" ht="15" thickBot="1">
      <c r="A24" s="35" t="s">
        <v>20</v>
      </c>
      <c r="B24" s="41"/>
      <c r="C24" s="120">
        <v>1811365.5986353487</v>
      </c>
      <c r="D24" s="91"/>
      <c r="E24" s="91"/>
      <c r="F24" s="120">
        <v>1775583.0593889083</v>
      </c>
      <c r="G24" s="91"/>
      <c r="H24" s="120">
        <v>1932822.0417808949</v>
      </c>
      <c r="I24" s="91"/>
      <c r="J24" s="120">
        <v>1988306.5153776905</v>
      </c>
      <c r="K24" s="91"/>
      <c r="L24" s="120">
        <f>SUM(L15:L23)</f>
        <v>2046877</v>
      </c>
      <c r="M24" s="91"/>
      <c r="N24" s="91"/>
      <c r="O24" s="120">
        <f>SUM(O15:O23)</f>
        <v>2051627</v>
      </c>
      <c r="P24" s="92"/>
      <c r="Q24" s="120">
        <f>SUM(Q15:Q23)</f>
        <v>2060958</v>
      </c>
      <c r="R24" s="3"/>
      <c r="S24" s="120">
        <f>SUM(S15:S23)</f>
        <v>2171355</v>
      </c>
      <c r="T24" s="3"/>
      <c r="U24" s="120">
        <f>SUM(U15:U23)</f>
        <v>2256218</v>
      </c>
      <c r="V24" s="3"/>
      <c r="W24" s="3"/>
      <c r="X24" s="3"/>
      <c r="Y24" s="3"/>
      <c r="Z24" s="3"/>
      <c r="AA24" s="3"/>
      <c r="AB24" s="3"/>
      <c r="AC24" s="3"/>
      <c r="AD24" s="3"/>
      <c r="AE24" s="3"/>
      <c r="AF24" s="3"/>
      <c r="AG24" s="3"/>
      <c r="AH24" s="3"/>
      <c r="AI24" s="3"/>
      <c r="AJ24" s="3"/>
      <c r="AK24" s="3"/>
      <c r="AL24" s="3"/>
      <c r="AM24" s="3"/>
      <c r="AN24" s="3"/>
      <c r="AO24" s="3"/>
      <c r="AP24" s="3"/>
      <c r="AQ24" s="3"/>
      <c r="AR24" s="3"/>
    </row>
    <row r="25" spans="1:44" customFormat="1" ht="15" thickTop="1">
      <c r="A25" s="39" t="s">
        <v>12</v>
      </c>
      <c r="B25" s="45"/>
      <c r="C25" s="118"/>
      <c r="D25" s="91"/>
      <c r="E25" s="91"/>
      <c r="F25" s="118"/>
      <c r="G25" s="91"/>
      <c r="H25" s="118"/>
      <c r="I25" s="91"/>
      <c r="J25" s="118"/>
      <c r="K25" s="91"/>
      <c r="L25" s="118"/>
      <c r="M25" s="91"/>
      <c r="N25" s="91"/>
      <c r="O25" s="118"/>
      <c r="P25" s="92"/>
      <c r="Q25" s="118"/>
      <c r="R25" s="3"/>
      <c r="S25" s="118"/>
      <c r="T25" s="3"/>
      <c r="U25" s="118"/>
      <c r="V25" s="3"/>
      <c r="W25" s="3"/>
      <c r="X25" s="3"/>
      <c r="Y25" s="3"/>
      <c r="Z25" s="3"/>
      <c r="AA25" s="3"/>
      <c r="AB25" s="3"/>
      <c r="AC25" s="3"/>
      <c r="AD25" s="3"/>
      <c r="AE25" s="3"/>
      <c r="AF25" s="3"/>
      <c r="AG25" s="3"/>
      <c r="AH25" s="3"/>
      <c r="AI25" s="3"/>
      <c r="AJ25" s="3"/>
      <c r="AK25" s="3"/>
      <c r="AL25" s="3"/>
      <c r="AM25" s="3"/>
      <c r="AN25" s="3"/>
      <c r="AO25" s="3"/>
      <c r="AP25" s="3"/>
      <c r="AQ25" s="3"/>
      <c r="AR25" s="3"/>
    </row>
    <row r="26" spans="1:44" customFormat="1">
      <c r="A26" s="35" t="s">
        <v>21</v>
      </c>
      <c r="B26" s="41"/>
      <c r="C26" s="118"/>
      <c r="D26" s="91"/>
      <c r="E26" s="91"/>
      <c r="F26" s="118"/>
      <c r="G26" s="91"/>
      <c r="H26" s="118"/>
      <c r="I26" s="91"/>
      <c r="J26" s="118"/>
      <c r="K26" s="91"/>
      <c r="L26" s="118"/>
      <c r="M26" s="91"/>
      <c r="N26" s="91"/>
      <c r="O26" s="118"/>
      <c r="P26" s="92"/>
      <c r="Q26" s="118"/>
      <c r="R26" s="3"/>
      <c r="S26" s="118"/>
      <c r="T26" s="3"/>
      <c r="U26" s="118"/>
      <c r="V26" s="3"/>
      <c r="W26" s="3"/>
      <c r="X26" s="3"/>
      <c r="Y26" s="3"/>
      <c r="Z26" s="3"/>
      <c r="AA26" s="3"/>
      <c r="AB26" s="3"/>
      <c r="AC26" s="3"/>
      <c r="AD26" s="3"/>
      <c r="AE26" s="3"/>
      <c r="AF26" s="3"/>
      <c r="AG26" s="3"/>
      <c r="AH26" s="3"/>
      <c r="AI26" s="3"/>
      <c r="AJ26" s="3"/>
      <c r="AK26" s="3"/>
      <c r="AL26" s="3"/>
      <c r="AM26" s="3"/>
      <c r="AN26" s="3"/>
      <c r="AO26" s="3"/>
      <c r="AP26" s="3"/>
      <c r="AQ26" s="3"/>
      <c r="AR26" s="3"/>
    </row>
    <row r="27" spans="1:44" customFormat="1">
      <c r="A27" s="36" t="s">
        <v>22</v>
      </c>
      <c r="B27" s="42"/>
      <c r="C27" s="118"/>
      <c r="D27" s="91"/>
      <c r="E27" s="91"/>
      <c r="F27" s="118"/>
      <c r="G27" s="91"/>
      <c r="H27" s="118"/>
      <c r="I27" s="91"/>
      <c r="J27" s="118"/>
      <c r="K27" s="91"/>
      <c r="L27" s="118"/>
      <c r="M27" s="91"/>
      <c r="N27" s="91"/>
      <c r="O27" s="118"/>
      <c r="P27" s="92"/>
      <c r="Q27" s="118"/>
      <c r="R27" s="3"/>
      <c r="S27" s="118"/>
      <c r="T27" s="3"/>
      <c r="U27" s="118"/>
      <c r="V27" s="3"/>
      <c r="W27" s="3"/>
      <c r="X27" s="3"/>
      <c r="Y27" s="3"/>
      <c r="Z27" s="3"/>
      <c r="AA27" s="3"/>
      <c r="AB27" s="3"/>
      <c r="AC27" s="3"/>
      <c r="AD27" s="3"/>
      <c r="AE27" s="3"/>
      <c r="AF27" s="3"/>
      <c r="AG27" s="3"/>
      <c r="AH27" s="3"/>
      <c r="AI27" s="3"/>
      <c r="AJ27" s="3"/>
      <c r="AK27" s="3"/>
      <c r="AL27" s="3"/>
      <c r="AM27" s="3"/>
      <c r="AN27" s="3"/>
      <c r="AO27" s="3"/>
      <c r="AP27" s="3"/>
      <c r="AQ27" s="3"/>
      <c r="AR27" s="3"/>
    </row>
    <row r="28" spans="1:44" customFormat="1">
      <c r="A28" s="37" t="s">
        <v>23</v>
      </c>
      <c r="B28" s="43"/>
      <c r="C28" s="118">
        <v>6559.0124103479429</v>
      </c>
      <c r="D28" s="91"/>
      <c r="E28" s="91"/>
      <c r="F28" s="118">
        <v>4701.6558721869887</v>
      </c>
      <c r="G28" s="91"/>
      <c r="H28" s="118">
        <v>10532.377370785651</v>
      </c>
      <c r="I28" s="91"/>
      <c r="J28" s="118">
        <v>10832.20090230509</v>
      </c>
      <c r="K28" s="91"/>
      <c r="L28" s="118">
        <v>11112</v>
      </c>
      <c r="M28" s="91"/>
      <c r="N28" s="91"/>
      <c r="O28" s="118">
        <v>3767</v>
      </c>
      <c r="P28" s="92"/>
      <c r="Q28" s="118">
        <v>8185</v>
      </c>
      <c r="R28" s="3"/>
      <c r="S28" s="118">
        <v>12146</v>
      </c>
      <c r="T28" s="3"/>
      <c r="U28" s="118">
        <v>9621</v>
      </c>
      <c r="V28" s="3"/>
      <c r="W28" s="3"/>
      <c r="X28" s="3"/>
      <c r="Y28" s="3"/>
      <c r="Z28" s="3"/>
      <c r="AA28" s="3"/>
      <c r="AB28" s="3"/>
      <c r="AC28" s="3"/>
      <c r="AD28" s="3"/>
      <c r="AE28" s="3"/>
      <c r="AF28" s="3"/>
      <c r="AG28" s="3"/>
      <c r="AH28" s="3"/>
      <c r="AI28" s="3"/>
      <c r="AJ28" s="3"/>
      <c r="AK28" s="3"/>
      <c r="AL28" s="3"/>
      <c r="AM28" s="3"/>
      <c r="AN28" s="3"/>
      <c r="AO28" s="3"/>
      <c r="AP28" s="3"/>
      <c r="AQ28" s="3"/>
      <c r="AR28" s="3"/>
    </row>
    <row r="29" spans="1:44" customFormat="1">
      <c r="A29" s="37" t="s">
        <v>24</v>
      </c>
      <c r="B29" s="43"/>
      <c r="C29" s="118">
        <v>64920.462927410932</v>
      </c>
      <c r="D29" s="91"/>
      <c r="E29" s="91"/>
      <c r="F29" s="118">
        <v>51748.2996150291</v>
      </c>
      <c r="G29" s="91"/>
      <c r="H29" s="118">
        <v>78704.000933720366</v>
      </c>
      <c r="I29" s="91"/>
      <c r="J29" s="118">
        <v>86193.600573001575</v>
      </c>
      <c r="K29" s="91"/>
      <c r="L29" s="118">
        <v>95011</v>
      </c>
      <c r="M29" s="91"/>
      <c r="N29" s="91"/>
      <c r="O29" s="118">
        <v>76191</v>
      </c>
      <c r="P29" s="92"/>
      <c r="Q29" s="118">
        <v>85782</v>
      </c>
      <c r="R29" s="3"/>
      <c r="S29" s="118">
        <v>106072</v>
      </c>
      <c r="T29" s="3"/>
      <c r="U29" s="118">
        <v>119527</v>
      </c>
      <c r="V29" s="3"/>
      <c r="W29" s="3"/>
      <c r="X29" s="3"/>
      <c r="Y29" s="3"/>
      <c r="Z29" s="3"/>
      <c r="AA29" s="3"/>
      <c r="AB29" s="3"/>
      <c r="AC29" s="3"/>
      <c r="AD29" s="3"/>
      <c r="AE29" s="3"/>
      <c r="AF29" s="3"/>
      <c r="AG29" s="3"/>
      <c r="AH29" s="3"/>
      <c r="AI29" s="3"/>
      <c r="AJ29" s="3"/>
      <c r="AK29" s="3"/>
      <c r="AL29" s="3"/>
      <c r="AM29" s="3"/>
      <c r="AN29" s="3"/>
      <c r="AO29" s="3"/>
      <c r="AP29" s="3"/>
      <c r="AQ29" s="3"/>
      <c r="AR29" s="3"/>
    </row>
    <row r="30" spans="1:44" customFormat="1">
      <c r="A30" s="37" t="s">
        <v>25</v>
      </c>
      <c r="B30" s="43"/>
      <c r="C30" s="118">
        <v>9500</v>
      </c>
      <c r="D30" s="91"/>
      <c r="E30" s="91"/>
      <c r="F30" s="118">
        <v>0</v>
      </c>
      <c r="G30" s="91"/>
      <c r="H30" s="118">
        <v>0</v>
      </c>
      <c r="I30" s="91"/>
      <c r="J30" s="118">
        <v>0</v>
      </c>
      <c r="K30" s="91"/>
      <c r="L30" s="118">
        <v>0</v>
      </c>
      <c r="M30" s="91"/>
      <c r="N30" s="91"/>
      <c r="O30" s="118">
        <v>0</v>
      </c>
      <c r="P30" s="92"/>
      <c r="Q30" s="118">
        <v>0</v>
      </c>
      <c r="R30" s="3"/>
      <c r="S30" s="118">
        <v>0</v>
      </c>
      <c r="T30" s="3"/>
      <c r="U30" s="118">
        <v>0</v>
      </c>
      <c r="V30" s="3"/>
      <c r="W30" s="3"/>
      <c r="X30" s="3"/>
      <c r="Y30" s="3"/>
      <c r="Z30" s="3"/>
      <c r="AA30" s="3"/>
      <c r="AB30" s="3"/>
      <c r="AC30" s="3"/>
      <c r="AD30" s="3"/>
      <c r="AE30" s="3"/>
      <c r="AF30" s="3"/>
      <c r="AG30" s="3"/>
      <c r="AH30" s="3"/>
      <c r="AI30" s="3"/>
      <c r="AJ30" s="3"/>
      <c r="AK30" s="3"/>
      <c r="AL30" s="3"/>
      <c r="AM30" s="3"/>
      <c r="AN30" s="3"/>
      <c r="AO30" s="3"/>
      <c r="AP30" s="3"/>
      <c r="AQ30" s="3"/>
      <c r="AR30" s="3"/>
    </row>
    <row r="31" spans="1:44" customFormat="1">
      <c r="A31" s="37" t="s">
        <v>26</v>
      </c>
      <c r="B31" s="43"/>
      <c r="C31" s="118">
        <v>272771.83564763615</v>
      </c>
      <c r="D31" s="91"/>
      <c r="E31" s="91"/>
      <c r="F31" s="118">
        <v>281977.35662240599</v>
      </c>
      <c r="G31" s="91"/>
      <c r="H31" s="118">
        <v>291856.94314191851</v>
      </c>
      <c r="I31" s="91"/>
      <c r="J31" s="118">
        <v>352206.72123291605</v>
      </c>
      <c r="K31" s="91"/>
      <c r="L31" s="118">
        <v>384060</v>
      </c>
      <c r="M31" s="91"/>
      <c r="N31" s="91"/>
      <c r="O31" s="118">
        <v>352803</v>
      </c>
      <c r="P31" s="92"/>
      <c r="Q31" s="118">
        <v>349541</v>
      </c>
      <c r="R31" s="3"/>
      <c r="S31" s="118">
        <v>424001</v>
      </c>
      <c r="T31" s="3"/>
      <c r="U31" s="118">
        <v>509272</v>
      </c>
      <c r="V31" s="3"/>
      <c r="W31" s="3"/>
      <c r="X31" s="3"/>
      <c r="Y31" s="3"/>
      <c r="Z31" s="3"/>
      <c r="AA31" s="3"/>
      <c r="AB31" s="3"/>
      <c r="AC31" s="3"/>
      <c r="AD31" s="3"/>
      <c r="AE31" s="3"/>
      <c r="AF31" s="3"/>
      <c r="AG31" s="3"/>
      <c r="AH31" s="3"/>
      <c r="AI31" s="3"/>
      <c r="AJ31" s="3"/>
      <c r="AK31" s="3"/>
      <c r="AL31" s="3"/>
      <c r="AM31" s="3"/>
      <c r="AN31" s="3"/>
      <c r="AO31" s="3"/>
      <c r="AP31" s="3"/>
      <c r="AQ31" s="3"/>
      <c r="AR31" s="3"/>
    </row>
    <row r="32" spans="1:44" customFormat="1">
      <c r="A32" s="37" t="s">
        <v>27</v>
      </c>
      <c r="B32" s="43"/>
      <c r="C32" s="118">
        <v>0</v>
      </c>
      <c r="D32" s="91"/>
      <c r="E32" s="91"/>
      <c r="F32" s="118">
        <v>0</v>
      </c>
      <c r="G32" s="91"/>
      <c r="H32" s="118">
        <v>0</v>
      </c>
      <c r="I32" s="91"/>
      <c r="J32" s="118">
        <v>0</v>
      </c>
      <c r="K32" s="91"/>
      <c r="L32" s="118">
        <v>0</v>
      </c>
      <c r="M32" s="91"/>
      <c r="N32" s="91"/>
      <c r="O32" s="118">
        <v>9712</v>
      </c>
      <c r="P32" s="92"/>
      <c r="Q32" s="118">
        <v>9311</v>
      </c>
      <c r="R32" s="3"/>
      <c r="S32" s="118">
        <v>9368</v>
      </c>
      <c r="T32" s="3"/>
      <c r="U32" s="118">
        <v>9491</v>
      </c>
      <c r="V32" s="3"/>
      <c r="W32" s="3"/>
      <c r="X32" s="3"/>
      <c r="Y32" s="3"/>
      <c r="Z32" s="3"/>
      <c r="AA32" s="3"/>
      <c r="AB32" s="3"/>
      <c r="AC32" s="3"/>
      <c r="AD32" s="3"/>
      <c r="AE32" s="3"/>
      <c r="AF32" s="3"/>
      <c r="AG32" s="3"/>
      <c r="AH32" s="3"/>
      <c r="AI32" s="3"/>
      <c r="AJ32" s="3"/>
      <c r="AK32" s="3"/>
      <c r="AL32" s="3"/>
      <c r="AM32" s="3"/>
      <c r="AN32" s="3"/>
      <c r="AO32" s="3"/>
      <c r="AP32" s="3"/>
      <c r="AQ32" s="3"/>
      <c r="AR32" s="3"/>
    </row>
    <row r="33" spans="1:44" customFormat="1">
      <c r="A33" s="37" t="s">
        <v>28</v>
      </c>
      <c r="B33" s="43"/>
      <c r="C33" s="118">
        <v>597150.00036983495</v>
      </c>
      <c r="D33" s="91"/>
      <c r="E33" s="91"/>
      <c r="F33" s="118">
        <v>600202.67868341249</v>
      </c>
      <c r="G33" s="91"/>
      <c r="H33" s="118">
        <v>0</v>
      </c>
      <c r="I33" s="91"/>
      <c r="J33" s="118">
        <v>3.6576019999999996E-6</v>
      </c>
      <c r="K33" s="91"/>
      <c r="L33" s="118">
        <v>0</v>
      </c>
      <c r="M33" s="91"/>
      <c r="N33" s="91"/>
      <c r="O33" s="118">
        <v>0</v>
      </c>
      <c r="P33" s="92"/>
      <c r="Q33" s="118">
        <v>0</v>
      </c>
      <c r="R33" s="3"/>
      <c r="S33" s="118">
        <v>0</v>
      </c>
      <c r="T33" s="3"/>
      <c r="U33" s="118">
        <v>0</v>
      </c>
      <c r="V33" s="3"/>
      <c r="W33" s="3"/>
      <c r="X33" s="3"/>
      <c r="Y33" s="3"/>
      <c r="Z33" s="3"/>
      <c r="AA33" s="3"/>
      <c r="AB33" s="3"/>
      <c r="AC33" s="3"/>
      <c r="AD33" s="3"/>
      <c r="AE33" s="3"/>
      <c r="AF33" s="3"/>
      <c r="AG33" s="3"/>
      <c r="AH33" s="3"/>
      <c r="AI33" s="3"/>
      <c r="AJ33" s="3"/>
      <c r="AK33" s="3"/>
      <c r="AL33" s="3"/>
      <c r="AM33" s="3"/>
      <c r="AN33" s="3"/>
      <c r="AO33" s="3"/>
      <c r="AP33" s="3"/>
      <c r="AQ33" s="3"/>
      <c r="AR33" s="3"/>
    </row>
    <row r="34" spans="1:44" customFormat="1">
      <c r="A34" s="38" t="s">
        <v>29</v>
      </c>
      <c r="B34" s="44"/>
      <c r="C34" s="119">
        <v>950901.31135523005</v>
      </c>
      <c r="D34" s="91"/>
      <c r="E34" s="91"/>
      <c r="F34" s="119">
        <v>938629.99079303467</v>
      </c>
      <c r="G34" s="91"/>
      <c r="H34" s="119">
        <v>381093.32100538444</v>
      </c>
      <c r="I34" s="91"/>
      <c r="J34" s="119">
        <v>449232.52271188033</v>
      </c>
      <c r="K34" s="91"/>
      <c r="L34" s="119">
        <f>SUM(L28:L33)</f>
        <v>490183</v>
      </c>
      <c r="M34" s="91"/>
      <c r="N34" s="91"/>
      <c r="O34" s="119">
        <f>SUM(O28:O33)</f>
        <v>442473</v>
      </c>
      <c r="P34" s="92"/>
      <c r="Q34" s="119">
        <f>SUM(Q28:Q33)</f>
        <v>452819</v>
      </c>
      <c r="R34" s="3"/>
      <c r="S34" s="119">
        <f>SUM(S28:S33)</f>
        <v>551587</v>
      </c>
      <c r="T34" s="3"/>
      <c r="U34" s="119">
        <f>SUM(U28:U33)</f>
        <v>647911</v>
      </c>
      <c r="V34" s="3"/>
      <c r="W34" s="3"/>
      <c r="X34" s="3"/>
      <c r="Y34" s="3"/>
      <c r="Z34" s="3"/>
      <c r="AA34" s="3"/>
      <c r="AB34" s="3"/>
      <c r="AC34" s="3"/>
      <c r="AD34" s="3"/>
      <c r="AE34" s="3"/>
      <c r="AF34" s="3"/>
      <c r="AG34" s="3"/>
      <c r="AH34" s="3"/>
      <c r="AI34" s="3"/>
      <c r="AJ34" s="3"/>
      <c r="AK34" s="3"/>
      <c r="AL34" s="3"/>
      <c r="AM34" s="3"/>
      <c r="AN34" s="3"/>
      <c r="AO34" s="3"/>
      <c r="AP34" s="3"/>
      <c r="AQ34" s="3"/>
      <c r="AR34" s="3"/>
    </row>
    <row r="35" spans="1:44" customFormat="1">
      <c r="A35" s="39" t="s">
        <v>12</v>
      </c>
      <c r="B35" s="45"/>
      <c r="C35" s="118"/>
      <c r="D35" s="91"/>
      <c r="E35" s="91"/>
      <c r="F35" s="118"/>
      <c r="G35" s="91"/>
      <c r="H35" s="118"/>
      <c r="I35" s="91"/>
      <c r="J35" s="118"/>
      <c r="K35" s="91"/>
      <c r="L35" s="118"/>
      <c r="M35" s="91"/>
      <c r="N35" s="91"/>
      <c r="O35" s="118"/>
      <c r="P35" s="92"/>
      <c r="Q35" s="118"/>
      <c r="R35" s="3"/>
      <c r="S35" s="118"/>
      <c r="T35" s="3"/>
      <c r="U35" s="118"/>
      <c r="V35" s="3"/>
      <c r="W35" s="3"/>
      <c r="X35" s="3"/>
      <c r="Y35" s="3"/>
      <c r="Z35" s="3"/>
      <c r="AA35" s="3"/>
      <c r="AB35" s="3"/>
      <c r="AC35" s="3"/>
      <c r="AD35" s="3"/>
      <c r="AE35" s="3"/>
      <c r="AF35" s="3"/>
      <c r="AG35" s="3"/>
      <c r="AH35" s="3"/>
      <c r="AI35" s="3"/>
      <c r="AJ35" s="3"/>
      <c r="AK35" s="3"/>
      <c r="AL35" s="3"/>
      <c r="AM35" s="3"/>
      <c r="AN35" s="3"/>
      <c r="AO35" s="3"/>
      <c r="AP35" s="3"/>
      <c r="AQ35" s="3"/>
      <c r="AR35" s="3"/>
    </row>
    <row r="36" spans="1:44" customFormat="1">
      <c r="A36" s="39" t="s">
        <v>30</v>
      </c>
      <c r="B36" s="45"/>
      <c r="C36" s="118">
        <v>92972.552029999992</v>
      </c>
      <c r="D36" s="91"/>
      <c r="E36" s="91"/>
      <c r="F36" s="118">
        <v>93596.441673493246</v>
      </c>
      <c r="G36" s="91"/>
      <c r="H36" s="118">
        <v>77630.395490670751</v>
      </c>
      <c r="I36" s="91"/>
      <c r="J36" s="118">
        <v>79111.437809722847</v>
      </c>
      <c r="K36" s="91"/>
      <c r="L36" s="118">
        <v>60711</v>
      </c>
      <c r="M36" s="91"/>
      <c r="N36" s="91"/>
      <c r="O36" s="118">
        <v>49580</v>
      </c>
      <c r="P36" s="92"/>
      <c r="Q36" s="118">
        <v>44647</v>
      </c>
      <c r="R36" s="3"/>
      <c r="S36" s="118">
        <v>47849</v>
      </c>
      <c r="T36" s="3"/>
      <c r="U36" s="118">
        <v>47504</v>
      </c>
      <c r="V36" s="3"/>
      <c r="W36" s="3"/>
      <c r="X36" s="3"/>
      <c r="Y36" s="3"/>
      <c r="Z36" s="3"/>
      <c r="AA36" s="3"/>
      <c r="AB36" s="3"/>
      <c r="AC36" s="3"/>
      <c r="AD36" s="3"/>
      <c r="AE36" s="3"/>
      <c r="AF36" s="3"/>
      <c r="AG36" s="3"/>
      <c r="AH36" s="3"/>
      <c r="AI36" s="3"/>
      <c r="AJ36" s="3"/>
      <c r="AK36" s="3"/>
      <c r="AL36" s="3"/>
      <c r="AM36" s="3"/>
      <c r="AN36" s="3"/>
      <c r="AO36" s="3"/>
      <c r="AP36" s="3"/>
      <c r="AQ36" s="3"/>
      <c r="AR36" s="3"/>
    </row>
    <row r="37" spans="1:44" customFormat="1">
      <c r="A37" s="39" t="s">
        <v>32</v>
      </c>
      <c r="B37" s="45"/>
      <c r="C37" s="118">
        <v>98358.873014202647</v>
      </c>
      <c r="D37" s="91"/>
      <c r="E37" s="91"/>
      <c r="F37" s="118">
        <v>139473.28426539505</v>
      </c>
      <c r="G37" s="91"/>
      <c r="H37" s="118">
        <v>18028.31311969777</v>
      </c>
      <c r="I37" s="91"/>
      <c r="J37" s="118">
        <v>18048.471960350231</v>
      </c>
      <c r="K37" s="91"/>
      <c r="L37" s="118">
        <v>20294</v>
      </c>
      <c r="M37" s="91"/>
      <c r="N37" s="91"/>
      <c r="O37" s="118">
        <v>17368</v>
      </c>
      <c r="P37" s="92"/>
      <c r="Q37" s="118">
        <v>17615</v>
      </c>
      <c r="R37" s="3"/>
      <c r="S37" s="118">
        <v>17714</v>
      </c>
      <c r="T37" s="3"/>
      <c r="U37" s="118">
        <v>16072</v>
      </c>
      <c r="V37" s="3"/>
      <c r="W37" s="3"/>
      <c r="X37" s="3"/>
      <c r="Y37" s="3"/>
      <c r="Z37" s="3"/>
      <c r="AA37" s="3"/>
      <c r="AB37" s="3"/>
      <c r="AC37" s="3"/>
      <c r="AD37" s="3"/>
      <c r="AE37" s="3"/>
      <c r="AF37" s="3"/>
      <c r="AG37" s="3"/>
      <c r="AH37" s="3"/>
      <c r="AI37" s="3"/>
      <c r="AJ37" s="3"/>
      <c r="AK37" s="3"/>
      <c r="AL37" s="3"/>
      <c r="AM37" s="3"/>
      <c r="AN37" s="3"/>
      <c r="AO37" s="3"/>
      <c r="AP37" s="3"/>
      <c r="AQ37" s="3"/>
      <c r="AR37" s="3"/>
    </row>
    <row r="38" spans="1:44" customFormat="1">
      <c r="A38" s="39" t="s">
        <v>31</v>
      </c>
      <c r="B38" s="45"/>
      <c r="C38" s="118">
        <v>0</v>
      </c>
      <c r="D38" s="91"/>
      <c r="E38" s="91"/>
      <c r="F38" s="118">
        <v>0</v>
      </c>
      <c r="G38" s="91"/>
      <c r="H38" s="118">
        <v>0</v>
      </c>
      <c r="I38" s="91"/>
      <c r="J38" s="118">
        <v>0</v>
      </c>
      <c r="K38" s="91"/>
      <c r="L38" s="118">
        <v>0</v>
      </c>
      <c r="M38" s="91"/>
      <c r="N38" s="91"/>
      <c r="O38" s="118">
        <v>38970</v>
      </c>
      <c r="P38" s="92"/>
      <c r="Q38" s="118">
        <v>37817</v>
      </c>
      <c r="R38" s="3"/>
      <c r="S38" s="118">
        <v>38829</v>
      </c>
      <c r="T38" s="3"/>
      <c r="U38" s="118">
        <v>38203</v>
      </c>
      <c r="V38" s="3"/>
      <c r="W38" s="3"/>
      <c r="X38" s="3"/>
      <c r="Y38" s="3"/>
      <c r="Z38" s="3"/>
      <c r="AA38" s="3"/>
      <c r="AB38" s="3"/>
      <c r="AC38" s="3"/>
      <c r="AD38" s="3"/>
      <c r="AE38" s="3"/>
      <c r="AF38" s="3"/>
      <c r="AG38" s="3"/>
      <c r="AH38" s="3"/>
      <c r="AI38" s="3"/>
      <c r="AJ38" s="3"/>
      <c r="AK38" s="3"/>
      <c r="AL38" s="3"/>
      <c r="AM38" s="3"/>
      <c r="AN38" s="3"/>
      <c r="AO38" s="3"/>
      <c r="AP38" s="3"/>
      <c r="AQ38" s="3"/>
      <c r="AR38" s="3"/>
    </row>
    <row r="39" spans="1:44" customFormat="1">
      <c r="A39" s="39" t="s">
        <v>33</v>
      </c>
      <c r="B39" s="45"/>
      <c r="C39" s="118">
        <v>47598.311266006633</v>
      </c>
      <c r="D39" s="91"/>
      <c r="E39" s="91"/>
      <c r="F39" s="118">
        <v>38721.000457583366</v>
      </c>
      <c r="G39" s="91"/>
      <c r="H39" s="118">
        <v>-0.37200491011699999</v>
      </c>
      <c r="I39" s="91"/>
      <c r="J39" s="118">
        <v>2489.1848292082341</v>
      </c>
      <c r="K39" s="91"/>
      <c r="L39" s="118">
        <v>3.8185700999999995E-4</v>
      </c>
      <c r="M39" s="91"/>
      <c r="N39" s="91"/>
      <c r="O39" s="118">
        <v>0</v>
      </c>
      <c r="P39" s="92"/>
      <c r="Q39" s="118">
        <v>0</v>
      </c>
      <c r="R39" s="3"/>
      <c r="S39" s="118">
        <v>0</v>
      </c>
      <c r="T39" s="3"/>
      <c r="U39" s="118">
        <v>1014</v>
      </c>
      <c r="V39" s="3"/>
      <c r="W39" s="3"/>
      <c r="X39" s="3"/>
      <c r="Y39" s="3"/>
      <c r="Z39" s="3"/>
      <c r="AA39" s="3"/>
      <c r="AB39" s="3"/>
      <c r="AC39" s="3"/>
      <c r="AD39" s="3"/>
      <c r="AE39" s="3"/>
      <c r="AF39" s="3"/>
      <c r="AG39" s="3"/>
      <c r="AH39" s="3"/>
      <c r="AI39" s="3"/>
      <c r="AJ39" s="3"/>
      <c r="AK39" s="3"/>
      <c r="AL39" s="3"/>
      <c r="AM39" s="3"/>
      <c r="AN39" s="3"/>
      <c r="AO39" s="3"/>
      <c r="AP39" s="3"/>
      <c r="AQ39" s="3"/>
      <c r="AR39" s="3"/>
    </row>
    <row r="40" spans="1:44" customFormat="1">
      <c r="A40" s="39" t="s">
        <v>34</v>
      </c>
      <c r="B40" s="45"/>
      <c r="C40" s="118">
        <v>1011793.2855100001</v>
      </c>
      <c r="D40" s="91"/>
      <c r="E40" s="91"/>
      <c r="F40" s="118">
        <v>1002791.5485100001</v>
      </c>
      <c r="G40" s="91"/>
      <c r="H40" s="118">
        <v>569788.55254000006</v>
      </c>
      <c r="I40" s="91"/>
      <c r="J40" s="118">
        <v>540235.67753999995</v>
      </c>
      <c r="K40" s="91"/>
      <c r="L40" s="118">
        <v>509985</v>
      </c>
      <c r="M40" s="91"/>
      <c r="N40" s="91"/>
      <c r="O40" s="118">
        <v>510452</v>
      </c>
      <c r="P40" s="92"/>
      <c r="Q40" s="118">
        <v>480941</v>
      </c>
      <c r="R40" s="3"/>
      <c r="S40" s="118">
        <v>451427</v>
      </c>
      <c r="T40" s="3"/>
      <c r="U40" s="118">
        <v>391913</v>
      </c>
      <c r="V40" s="3"/>
      <c r="W40" s="3"/>
      <c r="X40" s="3"/>
      <c r="Y40" s="3"/>
      <c r="Z40" s="3"/>
      <c r="AA40" s="3"/>
      <c r="AB40" s="3"/>
      <c r="AC40" s="3"/>
      <c r="AD40" s="3"/>
      <c r="AE40" s="3"/>
      <c r="AF40" s="3"/>
      <c r="AG40" s="3"/>
      <c r="AH40" s="3"/>
      <c r="AI40" s="3"/>
      <c r="AJ40" s="3"/>
      <c r="AK40" s="3"/>
      <c r="AL40" s="3"/>
      <c r="AM40" s="3"/>
      <c r="AN40" s="3"/>
      <c r="AO40" s="3"/>
      <c r="AP40" s="3"/>
      <c r="AQ40" s="3"/>
      <c r="AR40" s="3"/>
    </row>
    <row r="41" spans="1:44" customFormat="1">
      <c r="A41" s="35" t="s">
        <v>35</v>
      </c>
      <c r="B41" s="41"/>
      <c r="C41" s="119">
        <v>2201624.3331754389</v>
      </c>
      <c r="D41" s="91"/>
      <c r="E41" s="91"/>
      <c r="F41" s="119">
        <v>2213212.2656995063</v>
      </c>
      <c r="G41" s="91"/>
      <c r="H41" s="119">
        <v>1046540.2101508429</v>
      </c>
      <c r="I41" s="91"/>
      <c r="J41" s="119">
        <v>1089117.2948511615</v>
      </c>
      <c r="K41" s="91"/>
      <c r="L41" s="119">
        <f>SUM(L34:L40)</f>
        <v>1081173.0003818572</v>
      </c>
      <c r="M41" s="91"/>
      <c r="N41" s="91"/>
      <c r="O41" s="119">
        <f>SUM(O34:O40)</f>
        <v>1058843</v>
      </c>
      <c r="P41" s="92"/>
      <c r="Q41" s="119">
        <f>SUM(Q34:Q40)</f>
        <v>1033839</v>
      </c>
      <c r="R41" s="3"/>
      <c r="S41" s="119">
        <f>SUM(S34:S40)</f>
        <v>1107406</v>
      </c>
      <c r="T41" s="3"/>
      <c r="U41" s="119">
        <f>SUM(U34:U40)</f>
        <v>1142617</v>
      </c>
      <c r="V41" s="3"/>
      <c r="W41" s="3"/>
      <c r="X41" s="3"/>
      <c r="Y41" s="3"/>
      <c r="Z41" s="3"/>
      <c r="AA41" s="3"/>
      <c r="AB41" s="3"/>
      <c r="AC41" s="3"/>
      <c r="AD41" s="3"/>
      <c r="AE41" s="3"/>
      <c r="AF41" s="3"/>
      <c r="AG41" s="3"/>
      <c r="AH41" s="3"/>
      <c r="AI41" s="3"/>
      <c r="AJ41" s="3"/>
      <c r="AK41" s="3"/>
      <c r="AL41" s="3"/>
      <c r="AM41" s="3"/>
      <c r="AN41" s="3"/>
      <c r="AO41" s="3"/>
      <c r="AP41" s="3"/>
      <c r="AQ41" s="3"/>
      <c r="AR41" s="3"/>
    </row>
    <row r="42" spans="1:44" customFormat="1">
      <c r="A42" s="39" t="s">
        <v>12</v>
      </c>
      <c r="B42" s="45"/>
      <c r="C42" s="118"/>
      <c r="D42" s="91"/>
      <c r="E42" s="91"/>
      <c r="F42" s="118"/>
      <c r="G42" s="91"/>
      <c r="H42" s="118"/>
      <c r="I42" s="91"/>
      <c r="J42" s="118"/>
      <c r="K42" s="91"/>
      <c r="L42" s="118"/>
      <c r="M42" s="91"/>
      <c r="N42" s="91"/>
      <c r="O42" s="118"/>
      <c r="P42" s="92"/>
      <c r="Q42" s="118"/>
      <c r="R42" s="3"/>
      <c r="S42" s="118"/>
      <c r="T42" s="3"/>
      <c r="U42" s="118"/>
      <c r="V42" s="3"/>
      <c r="W42" s="3"/>
      <c r="X42" s="3"/>
      <c r="Y42" s="3"/>
      <c r="Z42" s="3"/>
      <c r="AA42" s="3"/>
      <c r="AB42" s="3"/>
      <c r="AC42" s="3"/>
      <c r="AD42" s="3"/>
      <c r="AE42" s="3"/>
      <c r="AF42" s="3"/>
      <c r="AG42" s="3"/>
      <c r="AH42" s="3"/>
      <c r="AI42" s="3"/>
      <c r="AJ42" s="3"/>
      <c r="AK42" s="3"/>
      <c r="AL42" s="3"/>
      <c r="AM42" s="3"/>
      <c r="AN42" s="3"/>
      <c r="AO42" s="3"/>
      <c r="AP42" s="3"/>
      <c r="AQ42" s="3"/>
      <c r="AR42" s="3"/>
    </row>
    <row r="43" spans="1:44" customFormat="1">
      <c r="A43" s="40" t="s">
        <v>36</v>
      </c>
      <c r="B43" s="46"/>
      <c r="C43" s="118"/>
      <c r="D43" s="91"/>
      <c r="E43" s="91"/>
      <c r="F43" s="118"/>
      <c r="G43" s="91"/>
      <c r="H43" s="118"/>
      <c r="I43" s="91"/>
      <c r="J43" s="118"/>
      <c r="K43" s="91"/>
      <c r="L43" s="118"/>
      <c r="M43" s="91"/>
      <c r="N43" s="91"/>
      <c r="O43" s="118"/>
      <c r="P43" s="92"/>
      <c r="Q43" s="118"/>
      <c r="R43" s="3"/>
      <c r="S43" s="118"/>
      <c r="T43" s="3"/>
      <c r="U43" s="118"/>
      <c r="V43" s="3"/>
      <c r="W43" s="3"/>
      <c r="X43" s="3"/>
      <c r="Y43" s="3"/>
      <c r="Z43" s="3"/>
      <c r="AA43" s="3"/>
      <c r="AB43" s="3"/>
      <c r="AC43" s="3"/>
      <c r="AD43" s="3"/>
      <c r="AE43" s="3"/>
      <c r="AF43" s="3"/>
      <c r="AG43" s="3"/>
      <c r="AH43" s="3"/>
      <c r="AI43" s="3"/>
      <c r="AJ43" s="3"/>
      <c r="AK43" s="3"/>
      <c r="AL43" s="3"/>
      <c r="AM43" s="3"/>
      <c r="AN43" s="3"/>
      <c r="AO43" s="3"/>
      <c r="AP43" s="3"/>
      <c r="AQ43" s="3"/>
      <c r="AR43" s="3"/>
    </row>
    <row r="44" spans="1:44" customFormat="1">
      <c r="A44" s="37" t="s">
        <v>37</v>
      </c>
      <c r="B44" s="43"/>
      <c r="C44" s="118">
        <v>1.9999999999999998E-5</v>
      </c>
      <c r="D44" s="91"/>
      <c r="E44" s="91"/>
      <c r="F44" s="118">
        <v>1.9999999999999998E-5</v>
      </c>
      <c r="G44" s="91"/>
      <c r="H44" s="118">
        <v>280.50709000000006</v>
      </c>
      <c r="I44" s="91"/>
      <c r="J44" s="118">
        <v>280.50709000000006</v>
      </c>
      <c r="K44" s="91"/>
      <c r="L44" s="118">
        <v>281</v>
      </c>
      <c r="M44" s="91"/>
      <c r="N44" s="91"/>
      <c r="O44" s="118">
        <v>280.66616000000005</v>
      </c>
      <c r="P44" s="92"/>
      <c r="Q44" s="118">
        <v>281</v>
      </c>
      <c r="R44" s="3"/>
      <c r="S44" s="118">
        <v>281</v>
      </c>
      <c r="T44" s="3"/>
      <c r="U44" s="118">
        <v>283</v>
      </c>
      <c r="V44" s="3"/>
      <c r="W44" s="3"/>
      <c r="X44" s="3"/>
      <c r="Y44" s="3"/>
      <c r="Z44" s="3"/>
      <c r="AA44" s="3"/>
      <c r="AB44" s="3"/>
      <c r="AC44" s="3"/>
      <c r="AD44" s="3"/>
      <c r="AE44" s="3"/>
      <c r="AF44" s="3"/>
      <c r="AG44" s="3"/>
      <c r="AH44" s="3"/>
      <c r="AI44" s="3"/>
      <c r="AJ44" s="3"/>
      <c r="AK44" s="3"/>
      <c r="AL44" s="3"/>
      <c r="AM44" s="3"/>
      <c r="AN44" s="3"/>
      <c r="AO44" s="3"/>
      <c r="AP44" s="3"/>
      <c r="AQ44" s="3"/>
      <c r="AR44" s="3"/>
    </row>
    <row r="45" spans="1:44" customFormat="1">
      <c r="A45" s="37" t="s">
        <v>38</v>
      </c>
      <c r="B45" s="43"/>
      <c r="C45" s="118">
        <v>-184546.0000944674</v>
      </c>
      <c r="D45" s="91"/>
      <c r="E45" s="91"/>
      <c r="F45" s="118">
        <v>-184599.15040199019</v>
      </c>
      <c r="G45" s="91"/>
      <c r="H45" s="118">
        <v>1547051.1285180098</v>
      </c>
      <c r="I45" s="91"/>
      <c r="J45" s="118">
        <v>1560559.0275680099</v>
      </c>
      <c r="K45" s="91"/>
      <c r="L45" s="118">
        <v>1573347</v>
      </c>
      <c r="M45" s="91"/>
      <c r="N45" s="91"/>
      <c r="O45" s="118">
        <v>1589597.9834789643</v>
      </c>
      <c r="P45" s="92"/>
      <c r="Q45" s="118">
        <v>1609246</v>
      </c>
      <c r="R45" s="3"/>
      <c r="S45" s="118">
        <v>1632446</v>
      </c>
      <c r="T45" s="3"/>
      <c r="U45" s="118">
        <v>1653328</v>
      </c>
      <c r="V45" s="3"/>
      <c r="W45" s="3"/>
      <c r="X45" s="3"/>
      <c r="Y45" s="3"/>
      <c r="Z45" s="3"/>
      <c r="AA45" s="3"/>
      <c r="AB45" s="3"/>
      <c r="AC45" s="3"/>
      <c r="AD45" s="3"/>
      <c r="AE45" s="3"/>
      <c r="AF45" s="3"/>
      <c r="AG45" s="3"/>
      <c r="AH45" s="3"/>
      <c r="AI45" s="3"/>
      <c r="AJ45" s="3"/>
      <c r="AK45" s="3"/>
      <c r="AL45" s="3"/>
      <c r="AM45" s="3"/>
      <c r="AN45" s="3"/>
      <c r="AO45" s="3"/>
      <c r="AP45" s="3"/>
      <c r="AQ45" s="3"/>
      <c r="AR45" s="3"/>
    </row>
    <row r="46" spans="1:44" customFormat="1">
      <c r="A46" s="37" t="s">
        <v>39</v>
      </c>
      <c r="B46" s="43"/>
      <c r="C46" s="118">
        <v>-176002.00006394691</v>
      </c>
      <c r="D46" s="91"/>
      <c r="E46" s="91"/>
      <c r="F46" s="118">
        <v>-225156.99975369326</v>
      </c>
      <c r="G46" s="91"/>
      <c r="H46" s="118">
        <v>-642491.26341554173</v>
      </c>
      <c r="I46" s="91"/>
      <c r="J46" s="118">
        <v>-640728.44438866538</v>
      </c>
      <c r="K46" s="91"/>
      <c r="L46" s="118">
        <v>-589819</v>
      </c>
      <c r="M46" s="91"/>
      <c r="N46" s="91"/>
      <c r="O46" s="118">
        <v>-576648</v>
      </c>
      <c r="P46" s="92"/>
      <c r="Q46" s="118">
        <v>-559169</v>
      </c>
      <c r="R46" s="3"/>
      <c r="S46" s="118">
        <v>-540753</v>
      </c>
      <c r="T46" s="3"/>
      <c r="U46" s="118">
        <v>-513799</v>
      </c>
      <c r="V46" s="3"/>
      <c r="W46" s="3"/>
      <c r="X46" s="3"/>
      <c r="Y46" s="3"/>
      <c r="Z46" s="3"/>
      <c r="AA46" s="3"/>
      <c r="AB46" s="3"/>
      <c r="AC46" s="3"/>
      <c r="AD46" s="3"/>
      <c r="AE46" s="3"/>
      <c r="AF46" s="3"/>
      <c r="AG46" s="3"/>
      <c r="AH46" s="3"/>
      <c r="AI46" s="3"/>
      <c r="AJ46" s="3"/>
      <c r="AK46" s="3"/>
      <c r="AL46" s="3"/>
      <c r="AM46" s="3"/>
      <c r="AN46" s="3"/>
      <c r="AO46" s="3"/>
      <c r="AP46" s="3"/>
      <c r="AQ46" s="3"/>
      <c r="AR46" s="3"/>
    </row>
    <row r="47" spans="1:44" customFormat="1">
      <c r="A47" s="37" t="s">
        <v>40</v>
      </c>
      <c r="B47" s="43"/>
      <c r="C47" s="118">
        <v>-29710.188421676336</v>
      </c>
      <c r="D47" s="91"/>
      <c r="E47" s="91"/>
      <c r="F47" s="118">
        <v>-27873.031194914442</v>
      </c>
      <c r="G47" s="91"/>
      <c r="H47" s="118">
        <v>-18558.802582415992</v>
      </c>
      <c r="I47" s="91"/>
      <c r="J47" s="118">
        <v>-20921.569762815492</v>
      </c>
      <c r="K47" s="91"/>
      <c r="L47" s="118">
        <v>-18105</v>
      </c>
      <c r="M47" s="91"/>
      <c r="N47" s="91"/>
      <c r="O47" s="118">
        <v>-20447</v>
      </c>
      <c r="P47" s="92"/>
      <c r="Q47" s="118">
        <v>-23239</v>
      </c>
      <c r="R47" s="3"/>
      <c r="S47" s="118">
        <v>-28025</v>
      </c>
      <c r="T47" s="3"/>
      <c r="U47" s="118">
        <v>-26211</v>
      </c>
      <c r="V47" s="3"/>
      <c r="W47" s="3"/>
      <c r="X47" s="3"/>
      <c r="Y47" s="3"/>
      <c r="Z47" s="3"/>
      <c r="AA47" s="3"/>
      <c r="AB47" s="3"/>
      <c r="AC47" s="3"/>
      <c r="AD47" s="3"/>
      <c r="AE47" s="3"/>
      <c r="AF47" s="3"/>
      <c r="AG47" s="3"/>
      <c r="AH47" s="3"/>
      <c r="AI47" s="3"/>
      <c r="AJ47" s="3"/>
      <c r="AK47" s="3"/>
      <c r="AL47" s="3"/>
      <c r="AM47" s="3"/>
      <c r="AN47" s="3"/>
      <c r="AO47" s="3"/>
      <c r="AP47" s="3"/>
      <c r="AQ47" s="3"/>
      <c r="AR47" s="3"/>
    </row>
    <row r="48" spans="1:44" customFormat="1">
      <c r="A48" s="35" t="s">
        <v>41</v>
      </c>
      <c r="B48" s="41"/>
      <c r="C48" s="119">
        <v>-390258.18856009061</v>
      </c>
      <c r="D48" s="91"/>
      <c r="E48" s="91"/>
      <c r="F48" s="119">
        <v>-437629.1813305979</v>
      </c>
      <c r="G48" s="91"/>
      <c r="H48" s="119">
        <v>886281.56961005204</v>
      </c>
      <c r="I48" s="91"/>
      <c r="J48" s="119">
        <v>899189.52050652902</v>
      </c>
      <c r="K48" s="91"/>
      <c r="L48" s="119">
        <f>SUM(L44:L47)</f>
        <v>965704</v>
      </c>
      <c r="M48" s="91"/>
      <c r="N48" s="91"/>
      <c r="O48" s="119">
        <f>SUM(O44:O47)</f>
        <v>992783.64963896433</v>
      </c>
      <c r="P48" s="92"/>
      <c r="Q48" s="119">
        <f>SUM(Q44:Q47)</f>
        <v>1027119</v>
      </c>
      <c r="R48" s="3"/>
      <c r="S48" s="119">
        <f>SUM(S44:S47)</f>
        <v>1063949</v>
      </c>
      <c r="T48" s="3"/>
      <c r="U48" s="119">
        <f>SUM(U44:U47)</f>
        <v>1113601</v>
      </c>
      <c r="V48" s="3"/>
      <c r="W48" s="3"/>
      <c r="X48" s="3"/>
      <c r="Y48" s="3"/>
      <c r="Z48" s="3"/>
      <c r="AA48" s="3"/>
      <c r="AB48" s="3"/>
      <c r="AC48" s="3"/>
      <c r="AD48" s="3"/>
      <c r="AE48" s="3"/>
      <c r="AF48" s="3"/>
      <c r="AG48" s="3"/>
      <c r="AH48" s="3"/>
      <c r="AI48" s="3"/>
      <c r="AJ48" s="3"/>
      <c r="AK48" s="3"/>
      <c r="AL48" s="3"/>
      <c r="AM48" s="3"/>
      <c r="AN48" s="3"/>
      <c r="AO48" s="3"/>
      <c r="AP48" s="3"/>
      <c r="AQ48" s="3"/>
      <c r="AR48" s="3"/>
    </row>
    <row r="49" spans="1:44" customFormat="1">
      <c r="A49" s="39" t="s">
        <v>12</v>
      </c>
      <c r="B49" s="45"/>
      <c r="C49" s="118"/>
      <c r="D49" s="91"/>
      <c r="E49" s="91"/>
      <c r="F49" s="118"/>
      <c r="G49" s="91"/>
      <c r="H49" s="118"/>
      <c r="I49" s="91"/>
      <c r="J49" s="118"/>
      <c r="K49" s="91"/>
      <c r="L49" s="118"/>
      <c r="M49" s="91"/>
      <c r="N49" s="91"/>
      <c r="O49" s="118"/>
      <c r="P49" s="92"/>
      <c r="Q49" s="118"/>
      <c r="R49" s="3"/>
      <c r="S49" s="118"/>
      <c r="T49" s="3"/>
      <c r="U49" s="118"/>
      <c r="V49" s="3"/>
      <c r="W49" s="3"/>
      <c r="X49" s="3"/>
      <c r="Y49" s="3"/>
      <c r="Z49" s="3"/>
      <c r="AA49" s="3"/>
      <c r="AB49" s="3"/>
      <c r="AC49" s="3"/>
      <c r="AD49" s="3"/>
      <c r="AE49" s="3"/>
      <c r="AF49" s="3"/>
      <c r="AG49" s="3"/>
      <c r="AH49" s="3"/>
      <c r="AI49" s="3"/>
      <c r="AJ49" s="3"/>
      <c r="AK49" s="3"/>
      <c r="AL49" s="3"/>
      <c r="AM49" s="3"/>
      <c r="AN49" s="3"/>
      <c r="AO49" s="3"/>
      <c r="AP49" s="3"/>
      <c r="AQ49" s="3"/>
      <c r="AR49" s="3"/>
    </row>
    <row r="50" spans="1:44" customFormat="1" ht="15" thickBot="1">
      <c r="A50" s="35" t="s">
        <v>185</v>
      </c>
      <c r="B50" s="41"/>
      <c r="C50" s="120">
        <v>1811366.1446353488</v>
      </c>
      <c r="D50" s="91"/>
      <c r="E50" s="91"/>
      <c r="F50" s="120">
        <v>1775583.0843889085</v>
      </c>
      <c r="G50" s="91"/>
      <c r="H50" s="120">
        <v>1932821.779780895</v>
      </c>
      <c r="I50" s="91"/>
      <c r="J50" s="120">
        <v>1988306.8153776904</v>
      </c>
      <c r="K50" s="91"/>
      <c r="L50" s="120">
        <f>SUM(L41,L48)</f>
        <v>2046877.0003818572</v>
      </c>
      <c r="M50" s="91"/>
      <c r="N50" s="91"/>
      <c r="O50" s="120">
        <f>SUM(O41,O48)</f>
        <v>2051626.6496389643</v>
      </c>
      <c r="P50" s="92"/>
      <c r="Q50" s="120">
        <f>SUM(Q41,Q48)</f>
        <v>2060958</v>
      </c>
      <c r="R50" s="3"/>
      <c r="S50" s="120">
        <f>SUM(S41,S48)</f>
        <v>2171355</v>
      </c>
      <c r="T50" s="3"/>
      <c r="U50" s="120">
        <f>SUM(U41,U48)</f>
        <v>2256218</v>
      </c>
      <c r="V50" s="3"/>
      <c r="W50" s="3"/>
      <c r="X50" s="3"/>
      <c r="Y50" s="3"/>
      <c r="Z50" s="3"/>
      <c r="AA50" s="3"/>
      <c r="AB50" s="3"/>
      <c r="AC50" s="3"/>
      <c r="AD50" s="3"/>
      <c r="AE50" s="3"/>
      <c r="AF50" s="3"/>
      <c r="AG50" s="3"/>
      <c r="AH50" s="3"/>
      <c r="AI50" s="3"/>
      <c r="AJ50" s="3"/>
      <c r="AK50" s="3"/>
      <c r="AL50" s="3"/>
      <c r="AM50" s="3"/>
      <c r="AN50" s="3"/>
      <c r="AO50" s="3"/>
      <c r="AP50" s="3"/>
      <c r="AQ50" s="3"/>
      <c r="AR50" s="3"/>
    </row>
    <row r="51" spans="1:44" customFormat="1" ht="9" customHeight="1" thickTop="1">
      <c r="A51" s="39" t="s">
        <v>12</v>
      </c>
      <c r="B51" s="45"/>
      <c r="C51" s="118"/>
      <c r="D51" s="91"/>
      <c r="E51" s="91"/>
      <c r="F51" s="118"/>
      <c r="G51" s="91"/>
      <c r="H51" s="118"/>
      <c r="I51" s="91"/>
      <c r="J51" s="118"/>
      <c r="K51" s="91"/>
      <c r="L51" s="118"/>
      <c r="M51" s="91"/>
      <c r="N51" s="91"/>
      <c r="O51" s="118"/>
      <c r="P51" s="92"/>
      <c r="Q51" s="118"/>
      <c r="R51" s="3"/>
      <c r="S51" s="118"/>
      <c r="T51" s="3"/>
      <c r="U51" s="118"/>
      <c r="V51" s="3"/>
      <c r="W51" s="3"/>
      <c r="X51" s="3"/>
      <c r="Y51" s="3"/>
      <c r="Z51" s="3"/>
      <c r="AA51" s="3"/>
      <c r="AB51" s="3"/>
      <c r="AC51" s="3"/>
      <c r="AD51" s="3"/>
      <c r="AE51" s="3"/>
      <c r="AF51" s="3"/>
      <c r="AG51" s="3"/>
      <c r="AH51" s="3"/>
      <c r="AI51" s="3"/>
      <c r="AJ51" s="3"/>
      <c r="AK51" s="3"/>
      <c r="AL51" s="3"/>
      <c r="AM51" s="3"/>
      <c r="AN51" s="3"/>
      <c r="AO51" s="3"/>
      <c r="AP51" s="3"/>
      <c r="AQ51" s="3"/>
      <c r="AR51" s="3"/>
    </row>
    <row r="52" spans="1:44">
      <c r="B52" s="153"/>
      <c r="C52" s="153"/>
      <c r="D52" s="153"/>
      <c r="E52" s="153"/>
      <c r="F52" s="153"/>
      <c r="G52" s="153"/>
      <c r="H52" s="153"/>
      <c r="I52" s="153"/>
      <c r="J52" s="153"/>
      <c r="K52" s="153"/>
      <c r="L52" s="153"/>
      <c r="M52" s="153"/>
      <c r="N52" s="153"/>
      <c r="O52" s="153"/>
      <c r="P52" s="153"/>
      <c r="Q52" s="153"/>
      <c r="R52" s="153"/>
      <c r="S52" s="153"/>
      <c r="T52" s="153"/>
      <c r="U52" s="153"/>
    </row>
    <row r="53" spans="1:44" customFormat="1" ht="16.2">
      <c r="A53" s="153" t="s">
        <v>202</v>
      </c>
      <c r="B53" s="3"/>
      <c r="D53" s="28"/>
      <c r="E53" s="28"/>
      <c r="G53" s="3"/>
      <c r="I53" s="3"/>
      <c r="K53" s="3"/>
      <c r="M53" s="28"/>
      <c r="N53" s="28"/>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sheetData>
  <mergeCells count="5">
    <mergeCell ref="C1:Q1"/>
    <mergeCell ref="F6:L6"/>
    <mergeCell ref="C3:Q3"/>
    <mergeCell ref="C4:Q4"/>
    <mergeCell ref="O6:U6"/>
  </mergeCells>
  <pageMargins left="0.7" right="0.7" top="0.75" bottom="0.75" header="0.3" footer="0.3"/>
  <pageSetup scale="28" fitToHeight="0"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52FC2-2120-41D1-8073-FAB159022287}">
  <sheetPr>
    <pageSetUpPr fitToPage="1"/>
  </sheetPr>
  <dimension ref="A1:X60"/>
  <sheetViews>
    <sheetView topLeftCell="A13" zoomScale="85" zoomScaleNormal="85" workbookViewId="0">
      <selection activeCell="AB12" sqref="AB12"/>
    </sheetView>
  </sheetViews>
  <sheetFormatPr defaultColWidth="8.77734375" defaultRowHeight="14.4"/>
  <cols>
    <col min="1" max="1" width="52.21875" style="3" customWidth="1"/>
    <col min="2" max="2" width="12.44140625" style="3" customWidth="1"/>
    <col min="3" max="3" width="3.5546875" style="3" customWidth="1"/>
    <col min="4" max="4" width="12.44140625" style="3" customWidth="1"/>
    <col min="5" max="5" width="3.5546875" style="3" customWidth="1"/>
    <col min="6" max="6" width="12.44140625" style="3" customWidth="1"/>
    <col min="7" max="7" width="4" style="3" customWidth="1"/>
    <col min="8" max="8" width="12.44140625" style="3" customWidth="1"/>
    <col min="9" max="9" width="3.77734375" style="3" customWidth="1"/>
    <col min="10" max="10" width="12.44140625" style="3" customWidth="1"/>
    <col min="11" max="11" width="4" style="3" customWidth="1"/>
    <col min="12" max="12" width="12.44140625" style="3" customWidth="1"/>
    <col min="13" max="13" width="4" style="3" customWidth="1"/>
    <col min="14" max="14" width="12.44140625" style="3" customWidth="1"/>
    <col min="15" max="15" width="4" style="3" customWidth="1"/>
    <col min="16" max="16" width="12.44140625" style="3" customWidth="1"/>
    <col min="17" max="17" width="3.77734375" style="3" customWidth="1"/>
    <col min="18" max="18" width="12.5546875" style="3" customWidth="1"/>
    <col min="19" max="19" width="3.77734375" style="3" customWidth="1"/>
    <col min="20" max="20" width="11" style="3" customWidth="1"/>
    <col min="21" max="21" width="4.21875" style="3" customWidth="1"/>
    <col min="22" max="22" width="11" style="3" customWidth="1"/>
    <col min="23" max="23" width="4.21875" style="3" customWidth="1"/>
    <col min="24" max="24" width="11" style="3" customWidth="1"/>
    <col min="25" max="16384" width="8.77734375" style="3"/>
  </cols>
  <sheetData>
    <row r="1" spans="1:24" ht="29.55" customHeight="1">
      <c r="A1" s="27" t="s">
        <v>72</v>
      </c>
    </row>
    <row r="2" spans="1:24">
      <c r="A2" s="27" t="s">
        <v>183</v>
      </c>
    </row>
    <row r="3" spans="1:24" ht="15" thickBot="1">
      <c r="A3" s="50" t="s">
        <v>121</v>
      </c>
    </row>
    <row r="4" spans="1:24" ht="24" customHeight="1" thickBot="1">
      <c r="A4" s="15"/>
      <c r="B4" s="165" t="s">
        <v>176</v>
      </c>
      <c r="C4" s="166"/>
      <c r="D4" s="166"/>
      <c r="E4" s="166"/>
      <c r="F4" s="166"/>
      <c r="G4" s="166"/>
      <c r="H4" s="167"/>
      <c r="I4" s="135"/>
      <c r="J4" s="165" t="s">
        <v>177</v>
      </c>
      <c r="K4" s="166"/>
      <c r="L4" s="166"/>
      <c r="M4" s="166"/>
      <c r="N4" s="166"/>
      <c r="O4" s="166"/>
      <c r="P4" s="167"/>
      <c r="Q4" s="15"/>
      <c r="R4" s="168" t="s">
        <v>178</v>
      </c>
      <c r="S4" s="169"/>
      <c r="T4" s="169"/>
      <c r="U4" s="169"/>
      <c r="V4" s="169"/>
      <c r="W4" s="169"/>
      <c r="X4" s="170"/>
    </row>
    <row r="5" spans="1:24" ht="18" customHeight="1">
      <c r="A5" s="8"/>
      <c r="B5" s="22" t="s">
        <v>117</v>
      </c>
      <c r="C5" s="23"/>
      <c r="D5" s="22" t="s">
        <v>118</v>
      </c>
      <c r="E5" s="23"/>
      <c r="F5" s="22" t="s">
        <v>119</v>
      </c>
      <c r="G5" s="24"/>
      <c r="H5" s="22" t="s">
        <v>120</v>
      </c>
      <c r="I5" s="9"/>
      <c r="J5" s="22" t="s">
        <v>117</v>
      </c>
      <c r="K5" s="23"/>
      <c r="L5" s="22" t="s">
        <v>118</v>
      </c>
      <c r="M5" s="24"/>
      <c r="N5" s="22" t="s">
        <v>119</v>
      </c>
      <c r="O5" s="24"/>
      <c r="P5" s="22" t="s">
        <v>207</v>
      </c>
      <c r="R5" s="25" t="s">
        <v>117</v>
      </c>
      <c r="T5" s="25" t="s">
        <v>118</v>
      </c>
      <c r="V5" s="25" t="s">
        <v>119</v>
      </c>
      <c r="X5" s="25" t="s">
        <v>120</v>
      </c>
    </row>
    <row r="6" spans="1:24" ht="6.6" customHeight="1" thickBot="1">
      <c r="A6" s="6"/>
      <c r="B6" s="20"/>
      <c r="C6" s="17"/>
      <c r="D6" s="20"/>
      <c r="E6" s="17"/>
      <c r="F6" s="20"/>
      <c r="G6" s="18"/>
      <c r="H6" s="20"/>
      <c r="I6" s="15"/>
      <c r="J6" s="7"/>
      <c r="K6" s="8"/>
      <c r="L6" s="7"/>
      <c r="M6" s="15"/>
      <c r="N6" s="7"/>
      <c r="P6" s="7"/>
      <c r="R6" s="7"/>
      <c r="T6" s="7"/>
      <c r="V6" s="7"/>
      <c r="X6" s="7"/>
    </row>
    <row r="7" spans="1:24" ht="12" customHeight="1">
      <c r="A7" s="5" t="s">
        <v>74</v>
      </c>
      <c r="B7" s="21"/>
      <c r="C7" s="17"/>
      <c r="D7" s="17"/>
      <c r="E7" s="17"/>
      <c r="F7" s="17"/>
      <c r="G7" s="18"/>
      <c r="H7" s="16"/>
      <c r="I7" s="8"/>
      <c r="J7" s="4"/>
      <c r="K7" s="14"/>
      <c r="L7" s="14"/>
      <c r="M7" s="8"/>
      <c r="N7" s="8"/>
      <c r="P7" s="8"/>
      <c r="R7" s="4"/>
    </row>
    <row r="8" spans="1:24" ht="12" customHeight="1">
      <c r="A8" s="5"/>
      <c r="B8" s="16"/>
      <c r="C8" s="17"/>
      <c r="D8" s="17"/>
      <c r="E8" s="17"/>
      <c r="F8" s="17"/>
      <c r="G8" s="18"/>
      <c r="H8" s="16"/>
      <c r="I8" s="16"/>
      <c r="J8" s="16"/>
      <c r="K8" s="17"/>
      <c r="L8" s="17"/>
      <c r="M8" s="16"/>
      <c r="N8" s="16"/>
      <c r="O8" s="18"/>
      <c r="P8" s="16"/>
      <c r="Q8" s="18"/>
      <c r="R8" s="16"/>
    </row>
    <row r="9" spans="1:24" ht="12" customHeight="1">
      <c r="A9" s="2" t="s">
        <v>42</v>
      </c>
      <c r="B9" s="126">
        <v>-23556</v>
      </c>
      <c r="C9" s="87"/>
      <c r="D9" s="126">
        <v>-39938</v>
      </c>
      <c r="E9" s="87"/>
      <c r="F9" s="126">
        <v>-22102</v>
      </c>
      <c r="G9" s="51"/>
      <c r="H9" s="126">
        <v>-30598</v>
      </c>
      <c r="I9" s="87"/>
      <c r="J9" s="126">
        <v>-49155</v>
      </c>
      <c r="K9" s="51"/>
      <c r="L9" s="126">
        <v>-417334</v>
      </c>
      <c r="M9" s="87"/>
      <c r="N9" s="126">
        <v>1763</v>
      </c>
      <c r="O9" s="51"/>
      <c r="P9" s="126">
        <v>50909</v>
      </c>
      <c r="Q9" s="51"/>
      <c r="R9" s="126">
        <v>12865</v>
      </c>
      <c r="S9" s="51"/>
      <c r="T9" s="126">
        <v>17479</v>
      </c>
      <c r="V9" s="126">
        <v>18416</v>
      </c>
      <c r="X9" s="126">
        <v>26954</v>
      </c>
    </row>
    <row r="10" spans="1:24" ht="31.05" customHeight="1">
      <c r="A10" s="10" t="s">
        <v>108</v>
      </c>
      <c r="B10" s="127"/>
      <c r="C10" s="58"/>
      <c r="D10" s="127"/>
      <c r="E10" s="58"/>
      <c r="F10" s="127"/>
      <c r="G10" s="51"/>
      <c r="H10" s="127"/>
      <c r="I10" s="58"/>
      <c r="J10" s="127"/>
      <c r="K10" s="51"/>
      <c r="L10" s="127"/>
      <c r="M10" s="58"/>
      <c r="N10" s="127"/>
      <c r="O10" s="51"/>
      <c r="P10" s="127"/>
      <c r="Q10" s="51"/>
      <c r="R10" s="127"/>
      <c r="S10" s="51"/>
      <c r="T10" s="127"/>
      <c r="V10" s="127"/>
      <c r="X10" s="127"/>
    </row>
    <row r="11" spans="1:24" ht="15" customHeight="1">
      <c r="A11" s="11" t="s">
        <v>75</v>
      </c>
      <c r="B11" s="126">
        <v>1943</v>
      </c>
      <c r="C11" s="58"/>
      <c r="D11" s="126">
        <v>1642</v>
      </c>
      <c r="E11" s="58"/>
      <c r="F11" s="126">
        <v>1840</v>
      </c>
      <c r="G11" s="51"/>
      <c r="H11" s="126">
        <v>1894</v>
      </c>
      <c r="I11" s="87"/>
      <c r="J11" s="126">
        <v>2034</v>
      </c>
      <c r="K11" s="51"/>
      <c r="L11" s="126">
        <v>1937</v>
      </c>
      <c r="M11" s="87"/>
      <c r="N11" s="126">
        <v>2006</v>
      </c>
      <c r="O11" s="51"/>
      <c r="P11" s="126">
        <v>1887</v>
      </c>
      <c r="Q11" s="51"/>
      <c r="R11" s="126">
        <v>1590</v>
      </c>
      <c r="S11" s="51"/>
      <c r="T11" s="126">
        <v>2207</v>
      </c>
      <c r="V11" s="126">
        <v>2792</v>
      </c>
      <c r="X11" s="126">
        <v>2433</v>
      </c>
    </row>
    <row r="12" spans="1:24" ht="15" customHeight="1">
      <c r="A12" s="11" t="s">
        <v>76</v>
      </c>
      <c r="B12" s="126">
        <v>18343</v>
      </c>
      <c r="C12" s="58"/>
      <c r="D12" s="126">
        <v>18354</v>
      </c>
      <c r="E12" s="58"/>
      <c r="F12" s="126">
        <v>18155</v>
      </c>
      <c r="G12" s="51"/>
      <c r="H12" s="126">
        <v>17940</v>
      </c>
      <c r="I12" s="87"/>
      <c r="J12" s="126">
        <v>15081</v>
      </c>
      <c r="K12" s="51"/>
      <c r="L12" s="126">
        <v>14729</v>
      </c>
      <c r="M12" s="87"/>
      <c r="N12" s="126">
        <v>14288</v>
      </c>
      <c r="O12" s="51"/>
      <c r="P12" s="126">
        <v>14359</v>
      </c>
      <c r="Q12" s="51"/>
      <c r="R12" s="126">
        <v>13019</v>
      </c>
      <c r="S12" s="51"/>
      <c r="T12" s="126">
        <v>13013</v>
      </c>
      <c r="V12" s="126">
        <v>13014</v>
      </c>
      <c r="X12" s="126">
        <v>12896</v>
      </c>
    </row>
    <row r="13" spans="1:24" ht="15" customHeight="1">
      <c r="A13" s="11" t="s">
        <v>77</v>
      </c>
      <c r="B13" s="126">
        <v>13198</v>
      </c>
      <c r="C13" s="58"/>
      <c r="D13" s="126">
        <v>23030</v>
      </c>
      <c r="E13" s="58"/>
      <c r="F13" s="126">
        <v>6057</v>
      </c>
      <c r="G13" s="51"/>
      <c r="H13" s="126">
        <v>28866</v>
      </c>
      <c r="I13" s="87"/>
      <c r="J13" s="126">
        <v>41425</v>
      </c>
      <c r="K13" s="51"/>
      <c r="L13" s="126">
        <v>154746</v>
      </c>
      <c r="M13" s="87"/>
      <c r="N13" s="126">
        <v>13513</v>
      </c>
      <c r="O13" s="51"/>
      <c r="P13" s="126">
        <v>12794</v>
      </c>
      <c r="Q13" s="51"/>
      <c r="R13" s="126">
        <v>12672</v>
      </c>
      <c r="S13" s="51"/>
      <c r="T13" s="126">
        <v>14831</v>
      </c>
      <c r="V13" s="126">
        <v>15588</v>
      </c>
      <c r="X13" s="126">
        <v>14693</v>
      </c>
    </row>
    <row r="14" spans="1:24" ht="15" customHeight="1">
      <c r="A14" s="11" t="s">
        <v>78</v>
      </c>
      <c r="B14" s="126">
        <v>-4353</v>
      </c>
      <c r="C14" s="58"/>
      <c r="D14" s="126">
        <v>-5084</v>
      </c>
      <c r="E14" s="58"/>
      <c r="F14" s="126">
        <v>-6542</v>
      </c>
      <c r="G14" s="51"/>
      <c r="H14" s="126">
        <v>-18235</v>
      </c>
      <c r="I14" s="87"/>
      <c r="J14" s="126">
        <v>-8877</v>
      </c>
      <c r="K14" s="51"/>
      <c r="L14" s="126">
        <v>-39689</v>
      </c>
      <c r="M14" s="87"/>
      <c r="N14" s="126">
        <v>2880</v>
      </c>
      <c r="O14" s="51"/>
      <c r="P14" s="126">
        <v>-535</v>
      </c>
      <c r="Q14" s="51"/>
      <c r="R14" s="126">
        <v>-175</v>
      </c>
      <c r="S14" s="51"/>
      <c r="T14" s="126">
        <v>-2985</v>
      </c>
      <c r="V14" s="126">
        <v>146</v>
      </c>
      <c r="X14" s="126">
        <v>-4022</v>
      </c>
    </row>
    <row r="15" spans="1:24" ht="15" customHeight="1">
      <c r="A15" s="11" t="s">
        <v>79</v>
      </c>
      <c r="B15" s="126">
        <v>0</v>
      </c>
      <c r="C15" s="58"/>
      <c r="D15" s="126">
        <v>278</v>
      </c>
      <c r="E15" s="58"/>
      <c r="F15" s="126">
        <v>383</v>
      </c>
      <c r="G15" s="51"/>
      <c r="H15" s="126">
        <v>-1801</v>
      </c>
      <c r="I15" s="87"/>
      <c r="J15" s="126">
        <v>416</v>
      </c>
      <c r="K15" s="51"/>
      <c r="L15" s="126">
        <v>3034</v>
      </c>
      <c r="M15" s="87"/>
      <c r="N15" s="126">
        <v>556</v>
      </c>
      <c r="O15" s="138"/>
      <c r="P15" s="126">
        <v>2123</v>
      </c>
      <c r="Q15" s="51"/>
      <c r="R15" s="126">
        <v>466</v>
      </c>
      <c r="S15" s="51"/>
      <c r="T15" s="126">
        <v>336</v>
      </c>
      <c r="V15" s="126">
        <v>-2042</v>
      </c>
      <c r="X15" s="126">
        <v>3085</v>
      </c>
    </row>
    <row r="16" spans="1:24" ht="15" customHeight="1">
      <c r="A16" s="10" t="s">
        <v>80</v>
      </c>
      <c r="B16" s="127"/>
      <c r="C16" s="58"/>
      <c r="D16" s="127"/>
      <c r="E16" s="58"/>
      <c r="F16" s="127"/>
      <c r="G16" s="51"/>
      <c r="H16" s="127"/>
      <c r="I16" s="58"/>
      <c r="J16" s="127"/>
      <c r="K16" s="51"/>
      <c r="L16" s="127"/>
      <c r="M16" s="58"/>
      <c r="N16" s="127"/>
      <c r="O16" s="138"/>
      <c r="P16" s="127"/>
      <c r="Q16" s="51"/>
      <c r="R16" s="127"/>
      <c r="S16" s="51"/>
      <c r="T16" s="127"/>
      <c r="V16" s="127"/>
      <c r="X16" s="127"/>
    </row>
    <row r="17" spans="1:24" ht="15" customHeight="1">
      <c r="A17" s="11" t="s">
        <v>81</v>
      </c>
      <c r="B17" s="126">
        <v>47935</v>
      </c>
      <c r="C17" s="58"/>
      <c r="D17" s="126">
        <v>3415</v>
      </c>
      <c r="E17" s="58"/>
      <c r="F17" s="126">
        <v>-70640</v>
      </c>
      <c r="G17" s="51"/>
      <c r="H17" s="126">
        <v>37269</v>
      </c>
      <c r="I17" s="87"/>
      <c r="J17" s="126">
        <v>34116</v>
      </c>
      <c r="K17" s="51"/>
      <c r="L17" s="126">
        <v>-4538</v>
      </c>
      <c r="M17" s="87"/>
      <c r="N17" s="126">
        <v>-78600</v>
      </c>
      <c r="O17" s="138"/>
      <c r="P17" s="126">
        <v>5001</v>
      </c>
      <c r="Q17" s="51"/>
      <c r="R17" s="126">
        <v>64265</v>
      </c>
      <c r="S17" s="51"/>
      <c r="T17" s="126">
        <v>-14912</v>
      </c>
      <c r="V17" s="126">
        <v>-87046</v>
      </c>
      <c r="X17" s="126">
        <v>-44299</v>
      </c>
    </row>
    <row r="18" spans="1:24" ht="15" customHeight="1">
      <c r="A18" s="11" t="s">
        <v>82</v>
      </c>
      <c r="B18" s="126">
        <v>-187</v>
      </c>
      <c r="C18" s="58"/>
      <c r="D18" s="126">
        <v>-2016</v>
      </c>
      <c r="E18" s="58"/>
      <c r="F18" s="126">
        <v>-5242</v>
      </c>
      <c r="G18" s="51"/>
      <c r="H18" s="126">
        <v>-12523</v>
      </c>
      <c r="I18" s="87"/>
      <c r="J18" s="126">
        <v>-720</v>
      </c>
      <c r="K18" s="51"/>
      <c r="L18" s="126">
        <v>-1476</v>
      </c>
      <c r="M18" s="87"/>
      <c r="N18" s="126">
        <v>-11288</v>
      </c>
      <c r="O18" s="138"/>
      <c r="P18" s="126">
        <v>-6623</v>
      </c>
      <c r="Q18" s="51"/>
      <c r="R18" s="126">
        <v>2229</v>
      </c>
      <c r="S18" s="51"/>
      <c r="T18" s="126">
        <v>-979</v>
      </c>
      <c r="V18" s="126">
        <v>-7630</v>
      </c>
      <c r="X18" s="126">
        <v>-9943</v>
      </c>
    </row>
    <row r="19" spans="1:24" ht="15" customHeight="1">
      <c r="A19" s="11" t="s">
        <v>83</v>
      </c>
      <c r="B19" s="126">
        <v>-3278</v>
      </c>
      <c r="C19" s="58"/>
      <c r="D19" s="126">
        <v>-1793</v>
      </c>
      <c r="E19" s="58"/>
      <c r="F19" s="126">
        <v>4257</v>
      </c>
      <c r="G19" s="51"/>
      <c r="H19" s="126">
        <v>-11587</v>
      </c>
      <c r="I19" s="87"/>
      <c r="J19" s="126">
        <v>-924</v>
      </c>
      <c r="K19" s="51"/>
      <c r="L19" s="126">
        <v>405</v>
      </c>
      <c r="M19" s="87"/>
      <c r="N19" s="126">
        <v>275</v>
      </c>
      <c r="O19" s="138"/>
      <c r="P19" s="126">
        <v>-57344</v>
      </c>
      <c r="Q19" s="51"/>
      <c r="R19" s="126">
        <v>275</v>
      </c>
      <c r="S19" s="51"/>
      <c r="T19" s="126">
        <v>-5219</v>
      </c>
      <c r="V19" s="126">
        <v>30864</v>
      </c>
      <c r="X19" s="126">
        <v>-20251</v>
      </c>
    </row>
    <row r="20" spans="1:24" ht="15" customHeight="1">
      <c r="A20" s="11" t="s">
        <v>84</v>
      </c>
      <c r="B20" s="126">
        <v>-1496</v>
      </c>
      <c r="C20" s="58"/>
      <c r="D20" s="126">
        <v>11477</v>
      </c>
      <c r="E20" s="58"/>
      <c r="F20" s="126">
        <v>11241</v>
      </c>
      <c r="G20" s="51"/>
      <c r="H20" s="126">
        <v>13565</v>
      </c>
      <c r="I20" s="87"/>
      <c r="J20" s="126">
        <v>-8464</v>
      </c>
      <c r="K20" s="51"/>
      <c r="L20" s="126">
        <v>35565</v>
      </c>
      <c r="M20" s="87"/>
      <c r="N20" s="126">
        <v>10295</v>
      </c>
      <c r="O20" s="138"/>
      <c r="P20" s="126">
        <v>15608</v>
      </c>
      <c r="Q20" s="51"/>
      <c r="R20" s="126">
        <v>-23212</v>
      </c>
      <c r="S20" s="51"/>
      <c r="T20" s="126">
        <v>15350</v>
      </c>
      <c r="V20" s="126">
        <v>22753</v>
      </c>
      <c r="X20" s="126">
        <v>11701</v>
      </c>
    </row>
    <row r="21" spans="1:24" ht="15" customHeight="1">
      <c r="A21" s="11" t="s">
        <v>109</v>
      </c>
      <c r="B21" s="126">
        <v>0</v>
      </c>
      <c r="C21" s="87"/>
      <c r="D21" s="126">
        <v>0</v>
      </c>
      <c r="E21" s="87"/>
      <c r="F21" s="126">
        <v>0</v>
      </c>
      <c r="G21" s="51"/>
      <c r="H21" s="126">
        <v>0</v>
      </c>
      <c r="I21" s="87"/>
      <c r="J21" s="126">
        <v>0</v>
      </c>
      <c r="K21" s="51"/>
      <c r="L21" s="126">
        <v>0</v>
      </c>
      <c r="M21" s="87"/>
      <c r="N21" s="126">
        <v>0</v>
      </c>
      <c r="O21" s="51"/>
      <c r="P21" s="126">
        <v>0</v>
      </c>
      <c r="Q21" s="51"/>
      <c r="R21" s="126">
        <v>311</v>
      </c>
      <c r="S21" s="51"/>
      <c r="T21" s="126">
        <v>212</v>
      </c>
      <c r="V21" s="126">
        <v>76</v>
      </c>
      <c r="X21" s="126">
        <v>132</v>
      </c>
    </row>
    <row r="22" spans="1:24" ht="15" customHeight="1" thickBot="1">
      <c r="A22" s="11" t="s">
        <v>85</v>
      </c>
      <c r="B22" s="126">
        <v>10011</v>
      </c>
      <c r="C22" s="58"/>
      <c r="D22" s="126">
        <v>8235</v>
      </c>
      <c r="E22" s="58"/>
      <c r="F22" s="126">
        <v>71366</v>
      </c>
      <c r="G22" s="51"/>
      <c r="H22" s="126">
        <v>37418</v>
      </c>
      <c r="I22" s="87"/>
      <c r="J22" s="126">
        <v>9235</v>
      </c>
      <c r="K22" s="51"/>
      <c r="L22" s="126">
        <v>226</v>
      </c>
      <c r="M22" s="87"/>
      <c r="N22" s="126">
        <v>55444</v>
      </c>
      <c r="O22" s="51"/>
      <c r="P22" s="126">
        <v>26462</v>
      </c>
      <c r="Q22" s="51"/>
      <c r="R22" s="126">
        <v>-47297</v>
      </c>
      <c r="S22" s="51"/>
      <c r="T22" s="126">
        <v>-15492</v>
      </c>
      <c r="V22" s="126">
        <v>66785</v>
      </c>
      <c r="X22" s="126">
        <v>92492</v>
      </c>
    </row>
    <row r="23" spans="1:24" ht="15" customHeight="1">
      <c r="A23" s="12" t="s">
        <v>110</v>
      </c>
      <c r="B23" s="128">
        <v>58560</v>
      </c>
      <c r="C23" s="58"/>
      <c r="D23" s="128">
        <v>17600</v>
      </c>
      <c r="E23" s="58"/>
      <c r="F23" s="128">
        <v>8773</v>
      </c>
      <c r="G23" s="51"/>
      <c r="H23" s="128">
        <v>62208</v>
      </c>
      <c r="I23" s="81"/>
      <c r="J23" s="128">
        <v>34167</v>
      </c>
      <c r="K23" s="51"/>
      <c r="L23" s="128">
        <v>-252395</v>
      </c>
      <c r="M23" s="81"/>
      <c r="N23" s="128">
        <v>11132</v>
      </c>
      <c r="O23" s="51"/>
      <c r="P23" s="128">
        <v>64641</v>
      </c>
      <c r="Q23" s="51"/>
      <c r="R23" s="128">
        <v>37008</v>
      </c>
      <c r="S23" s="51"/>
      <c r="T23" s="128">
        <v>23841</v>
      </c>
      <c r="V23" s="128">
        <v>73716</v>
      </c>
      <c r="X23" s="128">
        <f>SUM(X9:X22)</f>
        <v>85871</v>
      </c>
    </row>
    <row r="24" spans="1:24" ht="12" customHeight="1">
      <c r="A24" s="6"/>
      <c r="B24" s="129"/>
      <c r="C24" s="58"/>
      <c r="D24" s="129"/>
      <c r="E24" s="58"/>
      <c r="F24" s="129"/>
      <c r="G24" s="51"/>
      <c r="H24" s="129"/>
      <c r="I24" s="59"/>
      <c r="J24" s="129"/>
      <c r="K24" s="51"/>
      <c r="L24" s="129"/>
      <c r="M24" s="59"/>
      <c r="N24" s="129"/>
      <c r="O24" s="51"/>
      <c r="P24" s="129"/>
      <c r="Q24" s="51"/>
      <c r="R24" s="129"/>
      <c r="S24" s="51"/>
      <c r="T24" s="129"/>
      <c r="V24" s="129"/>
      <c r="X24" s="129"/>
    </row>
    <row r="25" spans="1:24" ht="16.05" customHeight="1">
      <c r="A25" s="5" t="s">
        <v>87</v>
      </c>
      <c r="B25" s="127"/>
      <c r="C25" s="58"/>
      <c r="D25" s="127"/>
      <c r="E25" s="58"/>
      <c r="F25" s="127"/>
      <c r="G25" s="51"/>
      <c r="H25" s="127"/>
      <c r="I25" s="58"/>
      <c r="J25" s="127"/>
      <c r="K25" s="51"/>
      <c r="L25" s="127"/>
      <c r="M25" s="58"/>
      <c r="N25" s="127"/>
      <c r="O25" s="51"/>
      <c r="P25" s="127"/>
      <c r="Q25" s="51"/>
      <c r="R25" s="127"/>
      <c r="S25" s="51"/>
      <c r="T25" s="127"/>
      <c r="V25" s="127"/>
      <c r="X25" s="127"/>
    </row>
    <row r="26" spans="1:24" ht="15" customHeight="1">
      <c r="A26" s="10" t="s">
        <v>88</v>
      </c>
      <c r="B26" s="126">
        <v>-1559</v>
      </c>
      <c r="C26" s="58"/>
      <c r="D26" s="126">
        <v>-1702</v>
      </c>
      <c r="E26" s="58"/>
      <c r="F26" s="126">
        <v>-1605</v>
      </c>
      <c r="G26" s="51"/>
      <c r="H26" s="126">
        <v>-2511</v>
      </c>
      <c r="I26" s="87"/>
      <c r="J26" s="126">
        <v>-4151</v>
      </c>
      <c r="K26" s="51"/>
      <c r="L26" s="126">
        <v>-5607</v>
      </c>
      <c r="M26" s="87"/>
      <c r="N26" s="126">
        <v>-5385</v>
      </c>
      <c r="O26" s="51"/>
      <c r="P26" s="126">
        <v>-4578</v>
      </c>
      <c r="Q26" s="51"/>
      <c r="R26" s="126">
        <v>-4418</v>
      </c>
      <c r="S26" s="51"/>
      <c r="T26" s="126">
        <v>-1982</v>
      </c>
      <c r="V26" s="126">
        <v>-2468</v>
      </c>
      <c r="X26" s="126">
        <v>-5208</v>
      </c>
    </row>
    <row r="27" spans="1:24" ht="15" customHeight="1" thickBot="1">
      <c r="A27" s="10" t="s">
        <v>89</v>
      </c>
      <c r="B27" s="126">
        <v>-574</v>
      </c>
      <c r="C27" s="58"/>
      <c r="D27" s="126">
        <v>-208</v>
      </c>
      <c r="E27" s="58"/>
      <c r="F27" s="126">
        <v>-8</v>
      </c>
      <c r="G27" s="51"/>
      <c r="H27" s="126">
        <v>-1083</v>
      </c>
      <c r="I27" s="87"/>
      <c r="J27" s="126">
        <v>-333</v>
      </c>
      <c r="K27" s="51"/>
      <c r="L27" s="126">
        <v>-231</v>
      </c>
      <c r="M27" s="87"/>
      <c r="N27" s="126">
        <v>-165</v>
      </c>
      <c r="O27" s="51"/>
      <c r="P27" s="126">
        <v>-163</v>
      </c>
      <c r="Q27" s="51"/>
      <c r="R27" s="126">
        <v>-131</v>
      </c>
      <c r="S27" s="51"/>
      <c r="T27" s="126">
        <v>-53</v>
      </c>
      <c r="V27" s="126">
        <v>-64</v>
      </c>
      <c r="X27" s="126">
        <v>445</v>
      </c>
    </row>
    <row r="28" spans="1:24" ht="15" customHeight="1">
      <c r="A28" s="12" t="s">
        <v>90</v>
      </c>
      <c r="B28" s="128">
        <v>-2133</v>
      </c>
      <c r="C28" s="58"/>
      <c r="D28" s="128">
        <v>-1910</v>
      </c>
      <c r="E28" s="58"/>
      <c r="F28" s="128">
        <v>-1613</v>
      </c>
      <c r="G28" s="51"/>
      <c r="H28" s="128">
        <v>-3594</v>
      </c>
      <c r="I28" s="81"/>
      <c r="J28" s="128">
        <v>-4484</v>
      </c>
      <c r="K28" s="51"/>
      <c r="L28" s="128">
        <v>-5838</v>
      </c>
      <c r="M28" s="81"/>
      <c r="N28" s="128">
        <v>-5550</v>
      </c>
      <c r="O28" s="51"/>
      <c r="P28" s="128">
        <v>-4741</v>
      </c>
      <c r="Q28" s="51"/>
      <c r="R28" s="128">
        <v>-4549</v>
      </c>
      <c r="S28" s="51"/>
      <c r="T28" s="128">
        <v>-2035</v>
      </c>
      <c r="V28" s="128">
        <v>-2532</v>
      </c>
      <c r="X28" s="128">
        <f>SUM(X26:X27)</f>
        <v>-4763</v>
      </c>
    </row>
    <row r="29" spans="1:24" s="28" customFormat="1" ht="12" customHeight="1">
      <c r="A29" s="8"/>
      <c r="B29" s="129"/>
      <c r="C29" s="59"/>
      <c r="D29" s="129"/>
      <c r="E29" s="59"/>
      <c r="F29" s="129"/>
      <c r="G29" s="61"/>
      <c r="H29" s="129"/>
      <c r="I29" s="59"/>
      <c r="J29" s="129"/>
      <c r="K29" s="61"/>
      <c r="L29" s="129"/>
      <c r="M29" s="59"/>
      <c r="N29" s="129"/>
      <c r="O29" s="61"/>
      <c r="P29" s="129"/>
      <c r="Q29" s="61"/>
      <c r="R29" s="129"/>
      <c r="S29" s="61"/>
      <c r="T29" s="129"/>
      <c r="V29" s="129"/>
      <c r="X29" s="129"/>
    </row>
    <row r="30" spans="1:24" ht="12" customHeight="1">
      <c r="A30" s="5" t="s">
        <v>91</v>
      </c>
      <c r="B30" s="127"/>
      <c r="C30" s="58"/>
      <c r="D30" s="127"/>
      <c r="E30" s="58"/>
      <c r="F30" s="127"/>
      <c r="G30" s="51"/>
      <c r="H30" s="127"/>
      <c r="I30" s="58"/>
      <c r="J30" s="127"/>
      <c r="K30" s="51"/>
      <c r="L30" s="127"/>
      <c r="M30" s="58"/>
      <c r="N30" s="127"/>
      <c r="O30" s="51"/>
      <c r="P30" s="127"/>
      <c r="Q30" s="51"/>
      <c r="R30" s="127"/>
      <c r="S30" s="51"/>
      <c r="T30" s="127"/>
      <c r="V30" s="127"/>
      <c r="X30" s="127"/>
    </row>
    <row r="31" spans="1:24" ht="25.05" customHeight="1">
      <c r="A31" s="10" t="s">
        <v>92</v>
      </c>
      <c r="B31" s="126">
        <v>0</v>
      </c>
      <c r="C31" s="58"/>
      <c r="D31" s="126">
        <v>0</v>
      </c>
      <c r="E31" s="58"/>
      <c r="F31" s="126">
        <v>0</v>
      </c>
      <c r="G31" s="51"/>
      <c r="H31" s="126">
        <v>0</v>
      </c>
      <c r="I31" s="87"/>
      <c r="J31" s="126">
        <v>0</v>
      </c>
      <c r="K31" s="51"/>
      <c r="L31" s="126">
        <v>590297</v>
      </c>
      <c r="M31" s="58"/>
      <c r="N31" s="126">
        <v>0</v>
      </c>
      <c r="O31" s="51"/>
      <c r="P31" s="126">
        <v>0</v>
      </c>
      <c r="Q31" s="51"/>
      <c r="R31" s="126">
        <v>0</v>
      </c>
      <c r="S31" s="51"/>
      <c r="T31" s="126">
        <v>0</v>
      </c>
      <c r="V31" s="126">
        <v>0</v>
      </c>
      <c r="X31" s="126">
        <v>0</v>
      </c>
    </row>
    <row r="32" spans="1:24" ht="15" customHeight="1">
      <c r="A32" s="10" t="s">
        <v>93</v>
      </c>
      <c r="B32" s="126">
        <v>0</v>
      </c>
      <c r="C32" s="58"/>
      <c r="D32" s="126">
        <v>0</v>
      </c>
      <c r="E32" s="58"/>
      <c r="F32" s="126">
        <v>0</v>
      </c>
      <c r="G32" s="51"/>
      <c r="H32" s="126">
        <v>0</v>
      </c>
      <c r="I32" s="87"/>
      <c r="J32" s="126">
        <v>0</v>
      </c>
      <c r="K32" s="51"/>
      <c r="L32" s="126">
        <v>-5000</v>
      </c>
      <c r="M32" s="58"/>
      <c r="N32" s="126">
        <v>0</v>
      </c>
      <c r="O32" s="51"/>
      <c r="P32" s="126">
        <v>0</v>
      </c>
      <c r="Q32" s="51"/>
      <c r="R32" s="126">
        <v>0</v>
      </c>
      <c r="S32" s="51"/>
      <c r="T32" s="126">
        <v>0</v>
      </c>
      <c r="V32" s="126">
        <v>0</v>
      </c>
      <c r="X32" s="126">
        <v>0</v>
      </c>
    </row>
    <row r="33" spans="1:24" ht="15" customHeight="1">
      <c r="A33" s="10" t="s">
        <v>95</v>
      </c>
      <c r="B33" s="126">
        <v>0</v>
      </c>
      <c r="C33" s="58"/>
      <c r="D33" s="126">
        <v>-16288</v>
      </c>
      <c r="E33" s="58"/>
      <c r="F33" s="126">
        <v>0</v>
      </c>
      <c r="G33" s="51"/>
      <c r="H33" s="126">
        <v>0</v>
      </c>
      <c r="I33" s="87"/>
      <c r="J33" s="126">
        <v>0</v>
      </c>
      <c r="K33" s="51"/>
      <c r="L33" s="126">
        <v>0</v>
      </c>
      <c r="M33" s="87"/>
      <c r="N33" s="126">
        <v>0</v>
      </c>
      <c r="O33" s="51"/>
      <c r="P33" s="126">
        <v>-866</v>
      </c>
      <c r="Q33" s="51"/>
      <c r="R33" s="126">
        <v>0</v>
      </c>
      <c r="S33" s="51"/>
      <c r="T33" s="126">
        <v>0</v>
      </c>
      <c r="V33" s="126">
        <v>0</v>
      </c>
      <c r="X33" s="126">
        <v>0</v>
      </c>
    </row>
    <row r="34" spans="1:24" ht="15" customHeight="1">
      <c r="A34" s="10" t="s">
        <v>96</v>
      </c>
      <c r="B34" s="126">
        <v>0</v>
      </c>
      <c r="C34" s="58"/>
      <c r="D34" s="126">
        <v>0</v>
      </c>
      <c r="E34" s="58"/>
      <c r="F34" s="126">
        <v>-25856</v>
      </c>
      <c r="G34" s="51"/>
      <c r="H34" s="126">
        <v>-58015</v>
      </c>
      <c r="I34" s="87"/>
      <c r="J34" s="126">
        <v>-19000</v>
      </c>
      <c r="K34" s="51"/>
      <c r="L34" s="126">
        <v>-436189</v>
      </c>
      <c r="M34" s="87"/>
      <c r="N34" s="126">
        <v>-30000</v>
      </c>
      <c r="O34" s="51"/>
      <c r="P34" s="126">
        <v>-30000</v>
      </c>
      <c r="Q34" s="51"/>
      <c r="R34" s="126">
        <v>0</v>
      </c>
      <c r="S34" s="51"/>
      <c r="T34" s="126">
        <v>-30000</v>
      </c>
      <c r="V34" s="126">
        <v>-30000</v>
      </c>
      <c r="X34" s="126">
        <v>-60000</v>
      </c>
    </row>
    <row r="35" spans="1:24" ht="15" customHeight="1">
      <c r="A35" s="10" t="s">
        <v>94</v>
      </c>
      <c r="B35" s="126">
        <v>0</v>
      </c>
      <c r="C35" s="58"/>
      <c r="D35" s="126">
        <v>1120000</v>
      </c>
      <c r="E35" s="58"/>
      <c r="F35" s="126">
        <v>0</v>
      </c>
      <c r="G35" s="51"/>
      <c r="H35" s="126">
        <v>0</v>
      </c>
      <c r="I35" s="87"/>
      <c r="J35" s="126">
        <v>0</v>
      </c>
      <c r="K35" s="51"/>
      <c r="L35" s="126">
        <v>0</v>
      </c>
      <c r="M35" s="87"/>
      <c r="N35" s="126">
        <v>0</v>
      </c>
      <c r="O35" s="51"/>
      <c r="P35" s="126">
        <v>0</v>
      </c>
      <c r="Q35" s="51"/>
      <c r="R35" s="126">
        <v>0</v>
      </c>
      <c r="S35" s="51"/>
      <c r="T35" s="126">
        <v>0</v>
      </c>
      <c r="V35" s="126">
        <v>0</v>
      </c>
      <c r="X35" s="126">
        <v>0</v>
      </c>
    </row>
    <row r="36" spans="1:24" ht="15" customHeight="1">
      <c r="A36" s="10" t="s">
        <v>97</v>
      </c>
      <c r="B36" s="126">
        <v>-80386</v>
      </c>
      <c r="C36" s="58"/>
      <c r="D36" s="126">
        <v>-1096635</v>
      </c>
      <c r="E36" s="58"/>
      <c r="F36" s="126">
        <v>0</v>
      </c>
      <c r="G36" s="51"/>
      <c r="H36" s="126">
        <v>0</v>
      </c>
      <c r="I36" s="87"/>
      <c r="J36" s="126">
        <v>0</v>
      </c>
      <c r="K36" s="51"/>
      <c r="L36" s="126">
        <v>0</v>
      </c>
      <c r="M36" s="87"/>
      <c r="N36" s="126">
        <v>0</v>
      </c>
      <c r="O36" s="51"/>
      <c r="P36" s="126">
        <v>0</v>
      </c>
      <c r="Q36" s="51"/>
      <c r="R36" s="126">
        <v>0</v>
      </c>
      <c r="S36" s="51"/>
      <c r="T36" s="126">
        <v>0</v>
      </c>
      <c r="V36" s="126">
        <v>0</v>
      </c>
      <c r="X36" s="126">
        <v>0</v>
      </c>
    </row>
    <row r="37" spans="1:24" ht="15" customHeight="1">
      <c r="A37" s="10" t="s">
        <v>98</v>
      </c>
      <c r="B37" s="126">
        <v>0</v>
      </c>
      <c r="C37" s="58"/>
      <c r="D37" s="126">
        <v>0</v>
      </c>
      <c r="E37" s="58"/>
      <c r="F37" s="126">
        <v>0</v>
      </c>
      <c r="G37" s="51"/>
      <c r="H37" s="126">
        <v>0</v>
      </c>
      <c r="I37" s="87"/>
      <c r="J37" s="126">
        <v>0</v>
      </c>
      <c r="K37" s="51"/>
      <c r="L37" s="126">
        <v>265000</v>
      </c>
      <c r="M37" s="87"/>
      <c r="N37" s="126">
        <v>0</v>
      </c>
      <c r="O37" s="51"/>
      <c r="P37" s="126">
        <v>0</v>
      </c>
      <c r="Q37" s="51"/>
      <c r="R37" s="126">
        <v>0</v>
      </c>
      <c r="S37" s="51"/>
      <c r="T37" s="126">
        <v>0</v>
      </c>
      <c r="V37" s="126">
        <v>0</v>
      </c>
      <c r="X37" s="126">
        <v>0</v>
      </c>
    </row>
    <row r="38" spans="1:24" ht="15" customHeight="1">
      <c r="A38" s="10" t="s">
        <v>111</v>
      </c>
      <c r="B38" s="126">
        <v>0</v>
      </c>
      <c r="C38" s="87"/>
      <c r="D38" s="126">
        <v>0</v>
      </c>
      <c r="E38" s="87"/>
      <c r="F38" s="126">
        <v>0</v>
      </c>
      <c r="G38" s="51"/>
      <c r="H38" s="126">
        <v>0</v>
      </c>
      <c r="I38" s="87"/>
      <c r="J38" s="126">
        <v>0</v>
      </c>
      <c r="K38" s="51"/>
      <c r="L38" s="126">
        <v>0</v>
      </c>
      <c r="M38" s="87"/>
      <c r="N38" s="126">
        <v>0</v>
      </c>
      <c r="O38" s="51"/>
      <c r="P38" s="126">
        <v>0</v>
      </c>
      <c r="Q38" s="51"/>
      <c r="R38" s="126">
        <v>3592</v>
      </c>
      <c r="S38" s="51"/>
      <c r="T38" s="126">
        <v>0</v>
      </c>
      <c r="V38" s="126">
        <v>5603</v>
      </c>
      <c r="X38" s="126">
        <v>0</v>
      </c>
    </row>
    <row r="39" spans="1:24" ht="15" customHeight="1">
      <c r="A39" s="10" t="s">
        <v>158</v>
      </c>
      <c r="B39" s="126">
        <v>0</v>
      </c>
      <c r="C39" s="87"/>
      <c r="D39" s="126">
        <v>0</v>
      </c>
      <c r="E39" s="87"/>
      <c r="F39" s="126">
        <v>0</v>
      </c>
      <c r="G39" s="51"/>
      <c r="H39" s="126">
        <v>0</v>
      </c>
      <c r="I39" s="87"/>
      <c r="J39" s="126">
        <v>0</v>
      </c>
      <c r="K39" s="51"/>
      <c r="L39" s="126">
        <v>0</v>
      </c>
      <c r="M39" s="87"/>
      <c r="N39" s="126">
        <v>0</v>
      </c>
      <c r="O39" s="51"/>
      <c r="P39" s="126">
        <v>0</v>
      </c>
      <c r="Q39" s="51"/>
      <c r="R39" s="126">
        <v>0</v>
      </c>
      <c r="S39" s="51"/>
      <c r="T39" s="126">
        <v>4829</v>
      </c>
      <c r="V39" s="126">
        <v>2020</v>
      </c>
      <c r="X39" s="126">
        <v>6203</v>
      </c>
    </row>
    <row r="40" spans="1:24" ht="15" customHeight="1">
      <c r="A40" s="10" t="s">
        <v>99</v>
      </c>
      <c r="B40" s="126">
        <v>-111</v>
      </c>
      <c r="C40" s="58"/>
      <c r="D40" s="126">
        <v>-536</v>
      </c>
      <c r="E40" s="58"/>
      <c r="F40" s="126">
        <v>-2</v>
      </c>
      <c r="G40" s="51"/>
      <c r="H40" s="126">
        <v>0</v>
      </c>
      <c r="I40" s="87"/>
      <c r="J40" s="126">
        <v>-53</v>
      </c>
      <c r="K40" s="51"/>
      <c r="L40" s="126">
        <v>-92</v>
      </c>
      <c r="M40" s="87"/>
      <c r="N40" s="126">
        <v>-5</v>
      </c>
      <c r="O40" s="51"/>
      <c r="P40" s="126">
        <v>-6</v>
      </c>
      <c r="Q40" s="51"/>
      <c r="R40" s="126">
        <v>-13</v>
      </c>
      <c r="S40" s="51"/>
      <c r="T40" s="126">
        <v>-12</v>
      </c>
      <c r="V40" s="126">
        <v>-11</v>
      </c>
      <c r="X40" s="126">
        <v>-13</v>
      </c>
    </row>
    <row r="41" spans="1:24" ht="15" customHeight="1" thickBot="1">
      <c r="A41" s="10" t="s">
        <v>100</v>
      </c>
      <c r="B41" s="126">
        <v>0</v>
      </c>
      <c r="C41" s="58"/>
      <c r="D41" s="126">
        <v>-3653</v>
      </c>
      <c r="E41" s="58"/>
      <c r="F41" s="126">
        <v>0</v>
      </c>
      <c r="G41" s="51"/>
      <c r="H41" s="126">
        <v>0</v>
      </c>
      <c r="I41" s="87"/>
      <c r="J41" s="126">
        <v>-4694</v>
      </c>
      <c r="K41" s="51"/>
      <c r="L41" s="126">
        <v>0</v>
      </c>
      <c r="M41" s="87"/>
      <c r="N41" s="126">
        <v>0</v>
      </c>
      <c r="O41" s="51"/>
      <c r="P41" s="126">
        <v>0</v>
      </c>
      <c r="Q41" s="51"/>
      <c r="R41" s="126">
        <v>0</v>
      </c>
      <c r="S41" s="51"/>
      <c r="T41" s="126">
        <v>0</v>
      </c>
      <c r="V41" s="126">
        <v>0</v>
      </c>
      <c r="X41" s="126">
        <v>0</v>
      </c>
    </row>
    <row r="42" spans="1:24" ht="30.6" customHeight="1">
      <c r="A42" s="13" t="s">
        <v>112</v>
      </c>
      <c r="B42" s="128">
        <v>-80497</v>
      </c>
      <c r="C42" s="58"/>
      <c r="D42" s="128">
        <v>2888</v>
      </c>
      <c r="E42" s="58"/>
      <c r="F42" s="128">
        <v>-25858</v>
      </c>
      <c r="G42" s="51"/>
      <c r="H42" s="128">
        <v>-58015</v>
      </c>
      <c r="I42" s="81"/>
      <c r="J42" s="128">
        <v>-23747</v>
      </c>
      <c r="K42" s="51"/>
      <c r="L42" s="128">
        <v>414016</v>
      </c>
      <c r="M42" s="81"/>
      <c r="N42" s="128">
        <v>-30005</v>
      </c>
      <c r="O42" s="51"/>
      <c r="P42" s="128">
        <v>-30872</v>
      </c>
      <c r="Q42" s="51"/>
      <c r="R42" s="128">
        <v>3579</v>
      </c>
      <c r="S42" s="51"/>
      <c r="T42" s="128">
        <v>-25183</v>
      </c>
      <c r="V42" s="128">
        <v>-22388</v>
      </c>
      <c r="X42" s="128">
        <f>SUM(X31:X41)</f>
        <v>-53810</v>
      </c>
    </row>
    <row r="43" spans="1:24" ht="12" customHeight="1">
      <c r="A43" s="13"/>
      <c r="B43" s="130"/>
      <c r="C43" s="58"/>
      <c r="D43" s="130"/>
      <c r="E43" s="58"/>
      <c r="F43" s="130"/>
      <c r="G43" s="51"/>
      <c r="H43" s="130"/>
      <c r="I43" s="81"/>
      <c r="J43" s="130"/>
      <c r="K43" s="51"/>
      <c r="L43" s="130"/>
      <c r="M43" s="81"/>
      <c r="N43" s="130"/>
      <c r="O43" s="51"/>
      <c r="P43" s="130"/>
      <c r="Q43" s="51"/>
      <c r="R43" s="130"/>
      <c r="S43" s="51"/>
      <c r="T43" s="130"/>
      <c r="V43" s="130"/>
      <c r="X43" s="130"/>
    </row>
    <row r="44" spans="1:24" ht="12" customHeight="1">
      <c r="A44" s="2" t="s">
        <v>101</v>
      </c>
      <c r="B44" s="126">
        <v>-1899</v>
      </c>
      <c r="C44" s="58"/>
      <c r="D44" s="126">
        <v>-457</v>
      </c>
      <c r="E44" s="58"/>
      <c r="F44" s="126">
        <v>-179</v>
      </c>
      <c r="G44" s="51"/>
      <c r="H44" s="126">
        <v>-141</v>
      </c>
      <c r="I44" s="87"/>
      <c r="J44" s="126">
        <v>203</v>
      </c>
      <c r="K44" s="51"/>
      <c r="L44" s="126">
        <v>-1540</v>
      </c>
      <c r="M44" s="87"/>
      <c r="N44" s="126">
        <v>1282</v>
      </c>
      <c r="O44" s="51"/>
      <c r="P44" s="126">
        <v>-4413</v>
      </c>
      <c r="Q44" s="51"/>
      <c r="R44" s="126">
        <v>1169</v>
      </c>
      <c r="S44" s="51"/>
      <c r="T44" s="126">
        <v>1437</v>
      </c>
      <c r="V44" s="126">
        <v>2272</v>
      </c>
      <c r="X44" s="126">
        <v>-1841</v>
      </c>
    </row>
    <row r="45" spans="1:24" ht="12" customHeight="1">
      <c r="A45" s="2"/>
      <c r="B45" s="126"/>
      <c r="C45" s="58"/>
      <c r="D45" s="126"/>
      <c r="E45" s="58"/>
      <c r="F45" s="126"/>
      <c r="G45" s="51"/>
      <c r="H45" s="126"/>
      <c r="I45" s="87"/>
      <c r="J45" s="126"/>
      <c r="K45" s="51"/>
      <c r="L45" s="126"/>
      <c r="M45" s="87"/>
      <c r="N45" s="126"/>
      <c r="O45" s="51"/>
      <c r="P45" s="126"/>
      <c r="Q45" s="51"/>
      <c r="R45" s="126"/>
      <c r="S45" s="51"/>
      <c r="T45" s="126"/>
      <c r="V45" s="126"/>
      <c r="X45" s="126"/>
    </row>
    <row r="46" spans="1:24" ht="12" customHeight="1">
      <c r="A46" s="2" t="s">
        <v>102</v>
      </c>
      <c r="B46" s="126">
        <v>-25969</v>
      </c>
      <c r="C46" s="58"/>
      <c r="D46" s="126">
        <v>18121</v>
      </c>
      <c r="E46" s="58"/>
      <c r="F46" s="126">
        <v>-18877</v>
      </c>
      <c r="G46" s="51"/>
      <c r="H46" s="126">
        <v>458</v>
      </c>
      <c r="I46" s="87"/>
      <c r="J46" s="126">
        <v>6139</v>
      </c>
      <c r="K46" s="51"/>
      <c r="L46" s="126">
        <v>154243</v>
      </c>
      <c r="M46" s="87"/>
      <c r="N46" s="126">
        <v>-23141</v>
      </c>
      <c r="O46" s="51"/>
      <c r="P46" s="126">
        <v>24615</v>
      </c>
      <c r="Q46" s="51"/>
      <c r="R46" s="126">
        <v>37207</v>
      </c>
      <c r="S46" s="51"/>
      <c r="T46" s="126">
        <v>-1940</v>
      </c>
      <c r="V46" s="126">
        <v>51068</v>
      </c>
      <c r="X46" s="126">
        <f>SUM(X44,X42,X28,X23)</f>
        <v>25457</v>
      </c>
    </row>
    <row r="47" spans="1:24" ht="12" customHeight="1">
      <c r="A47" s="6"/>
      <c r="B47" s="127"/>
      <c r="C47" s="58"/>
      <c r="D47" s="127"/>
      <c r="E47" s="58"/>
      <c r="F47" s="127"/>
      <c r="G47" s="51"/>
      <c r="H47" s="127"/>
      <c r="I47" s="58"/>
      <c r="J47" s="127"/>
      <c r="K47" s="51"/>
      <c r="L47" s="127"/>
      <c r="M47" s="58"/>
      <c r="N47" s="127"/>
      <c r="O47" s="51"/>
      <c r="P47" s="127"/>
      <c r="Q47" s="51"/>
      <c r="R47" s="127"/>
      <c r="S47" s="51"/>
      <c r="T47" s="127"/>
      <c r="V47" s="127"/>
      <c r="X47" s="127"/>
    </row>
    <row r="48" spans="1:24" ht="15" customHeight="1" thickBot="1">
      <c r="A48" s="2" t="s">
        <v>113</v>
      </c>
      <c r="B48" s="126">
        <v>77581</v>
      </c>
      <c r="C48" s="58"/>
      <c r="D48" s="126">
        <v>51612</v>
      </c>
      <c r="E48" s="58"/>
      <c r="F48" s="126">
        <v>69733</v>
      </c>
      <c r="G48" s="51"/>
      <c r="H48" s="126">
        <v>50856</v>
      </c>
      <c r="I48" s="87"/>
      <c r="J48" s="126">
        <v>51314</v>
      </c>
      <c r="K48" s="51"/>
      <c r="L48" s="126">
        <v>57453</v>
      </c>
      <c r="M48" s="87"/>
      <c r="N48" s="126">
        <v>211696</v>
      </c>
      <c r="O48" s="51"/>
      <c r="P48" s="126">
        <v>188555</v>
      </c>
      <c r="Q48" s="51"/>
      <c r="R48" s="126">
        <v>213170</v>
      </c>
      <c r="S48" s="51"/>
      <c r="T48" s="126">
        <v>250377</v>
      </c>
      <c r="V48" s="126">
        <v>248437</v>
      </c>
      <c r="X48" s="126">
        <v>299505</v>
      </c>
    </row>
    <row r="49" spans="1:24" ht="15" customHeight="1">
      <c r="A49" s="2" t="s">
        <v>114</v>
      </c>
      <c r="B49" s="128">
        <v>51612</v>
      </c>
      <c r="C49" s="58"/>
      <c r="D49" s="128">
        <v>69733</v>
      </c>
      <c r="E49" s="58"/>
      <c r="F49" s="128">
        <v>50856</v>
      </c>
      <c r="G49" s="51"/>
      <c r="H49" s="128">
        <v>51314</v>
      </c>
      <c r="I49" s="81"/>
      <c r="J49" s="128">
        <v>57453</v>
      </c>
      <c r="K49" s="51"/>
      <c r="L49" s="128">
        <v>211696</v>
      </c>
      <c r="M49" s="81"/>
      <c r="N49" s="128">
        <v>188555</v>
      </c>
      <c r="O49" s="51"/>
      <c r="P49" s="128">
        <v>213170</v>
      </c>
      <c r="Q49" s="51"/>
      <c r="R49" s="128">
        <v>250377</v>
      </c>
      <c r="S49" s="51"/>
      <c r="T49" s="128">
        <v>248437</v>
      </c>
      <c r="V49" s="128">
        <v>299505</v>
      </c>
      <c r="X49" s="128">
        <v>324962</v>
      </c>
    </row>
    <row r="50" spans="1:24" ht="3.6" customHeight="1" thickBot="1">
      <c r="A50" s="2"/>
      <c r="B50" s="131"/>
      <c r="C50" s="58"/>
      <c r="D50" s="131"/>
      <c r="E50" s="58"/>
      <c r="F50" s="131"/>
      <c r="G50" s="51"/>
      <c r="H50" s="131"/>
      <c r="I50" s="81"/>
      <c r="J50" s="131"/>
      <c r="K50" s="51"/>
      <c r="L50" s="131"/>
      <c r="M50" s="81"/>
      <c r="N50" s="131"/>
      <c r="O50" s="51"/>
      <c r="P50" s="131"/>
      <c r="Q50" s="51"/>
      <c r="R50" s="131"/>
      <c r="S50" s="51"/>
      <c r="T50" s="131"/>
      <c r="V50" s="131"/>
      <c r="X50" s="131"/>
    </row>
    <row r="51" spans="1:24" ht="12" customHeight="1" thickTop="1">
      <c r="A51" s="5" t="s">
        <v>103</v>
      </c>
      <c r="B51" s="127"/>
      <c r="C51" s="58"/>
      <c r="D51" s="127"/>
      <c r="E51" s="58"/>
      <c r="F51" s="127"/>
      <c r="G51" s="51"/>
      <c r="H51" s="127"/>
      <c r="I51" s="58"/>
      <c r="J51" s="127"/>
      <c r="K51" s="51"/>
      <c r="L51" s="127"/>
      <c r="M51" s="58"/>
      <c r="N51" s="127"/>
      <c r="O51" s="51"/>
      <c r="P51" s="127"/>
      <c r="Q51" s="51"/>
      <c r="R51" s="127"/>
      <c r="S51" s="51"/>
      <c r="T51" s="127"/>
      <c r="V51" s="127"/>
      <c r="X51" s="127"/>
    </row>
    <row r="52" spans="1:24" ht="15" customHeight="1">
      <c r="A52" s="2" t="s">
        <v>104</v>
      </c>
      <c r="B52" s="126">
        <v>0</v>
      </c>
      <c r="C52" s="58"/>
      <c r="D52" s="126">
        <v>5890</v>
      </c>
      <c r="E52" s="58"/>
      <c r="F52" s="126">
        <v>18757</v>
      </c>
      <c r="G52" s="51"/>
      <c r="H52" s="126">
        <v>16322</v>
      </c>
      <c r="I52" s="87"/>
      <c r="J52" s="126">
        <v>15738</v>
      </c>
      <c r="K52" s="51"/>
      <c r="L52" s="126">
        <v>11653</v>
      </c>
      <c r="M52" s="87"/>
      <c r="N52" s="126">
        <v>6610</v>
      </c>
      <c r="O52" s="51"/>
      <c r="P52" s="126">
        <v>5567</v>
      </c>
      <c r="Q52" s="51"/>
      <c r="R52" s="126">
        <v>3763</v>
      </c>
      <c r="S52" s="51"/>
      <c r="T52" s="126">
        <v>3160</v>
      </c>
      <c r="U52" s="137"/>
      <c r="V52" s="126">
        <v>2991</v>
      </c>
      <c r="X52" s="126">
        <v>2561</v>
      </c>
    </row>
    <row r="53" spans="1:24" ht="15" customHeight="1">
      <c r="A53" s="2" t="s">
        <v>115</v>
      </c>
      <c r="B53" s="126">
        <v>-1904</v>
      </c>
      <c r="C53" s="58"/>
      <c r="D53" s="126">
        <v>3981</v>
      </c>
      <c r="E53" s="58"/>
      <c r="F53" s="126">
        <v>1374</v>
      </c>
      <c r="G53" s="51"/>
      <c r="H53" s="126">
        <v>2477</v>
      </c>
      <c r="I53" s="87"/>
      <c r="J53" s="126">
        <v>2052</v>
      </c>
      <c r="K53" s="51"/>
      <c r="L53" s="126">
        <v>262020</v>
      </c>
      <c r="M53" s="87"/>
      <c r="N53" s="126">
        <v>4209</v>
      </c>
      <c r="O53" s="51"/>
      <c r="P53" s="126">
        <v>-1573</v>
      </c>
      <c r="Q53" s="51"/>
      <c r="R53" s="126">
        <v>10127</v>
      </c>
      <c r="S53" s="51"/>
      <c r="T53" s="126">
        <v>12418</v>
      </c>
      <c r="U53" s="137"/>
      <c r="V53" s="126">
        <v>-37017</v>
      </c>
      <c r="X53" s="126">
        <v>7135</v>
      </c>
    </row>
    <row r="54" spans="1:24" ht="12" customHeight="1">
      <c r="A54" s="134"/>
      <c r="B54" s="132"/>
      <c r="C54" s="88"/>
      <c r="D54" s="132"/>
      <c r="E54" s="88"/>
      <c r="F54" s="132"/>
      <c r="G54" s="51"/>
      <c r="H54" s="132"/>
      <c r="I54" s="88"/>
      <c r="J54" s="132"/>
      <c r="K54" s="51"/>
      <c r="L54" s="132"/>
      <c r="M54" s="88"/>
      <c r="N54" s="132"/>
      <c r="O54" s="51"/>
      <c r="P54" s="132"/>
      <c r="Q54" s="51"/>
      <c r="R54" s="132"/>
      <c r="S54" s="51"/>
      <c r="T54" s="132"/>
      <c r="V54" s="132"/>
      <c r="X54" s="132"/>
    </row>
    <row r="55" spans="1:24" s="80" customFormat="1" ht="13.2">
      <c r="A55" s="5" t="s">
        <v>116</v>
      </c>
      <c r="B55" s="133"/>
      <c r="C55" s="89"/>
      <c r="D55" s="133"/>
      <c r="E55" s="89"/>
      <c r="F55" s="133"/>
      <c r="G55" s="89"/>
      <c r="H55" s="133"/>
      <c r="I55" s="89"/>
      <c r="J55" s="133"/>
      <c r="K55" s="89"/>
      <c r="L55" s="133"/>
      <c r="M55" s="89"/>
      <c r="N55" s="133"/>
      <c r="O55" s="89"/>
      <c r="P55" s="133"/>
      <c r="Q55" s="89"/>
      <c r="R55" s="133"/>
      <c r="S55" s="89"/>
      <c r="T55" s="133"/>
      <c r="V55" s="133"/>
      <c r="X55" s="133"/>
    </row>
    <row r="56" spans="1:24" s="80" customFormat="1" ht="13.2">
      <c r="A56" s="74" t="s">
        <v>106</v>
      </c>
      <c r="B56" s="126">
        <v>-2927</v>
      </c>
      <c r="C56" s="90"/>
      <c r="D56" s="126">
        <v>-34955</v>
      </c>
      <c r="E56" s="90"/>
      <c r="F56" s="126">
        <v>-44335</v>
      </c>
      <c r="G56" s="89"/>
      <c r="H56" s="126">
        <v>96480</v>
      </c>
      <c r="I56" s="87"/>
      <c r="J56" s="126">
        <v>0</v>
      </c>
      <c r="K56" s="89"/>
      <c r="L56" s="126">
        <v>0</v>
      </c>
      <c r="M56" s="87"/>
      <c r="N56" s="126">
        <v>0</v>
      </c>
      <c r="O56" s="89"/>
      <c r="P56" s="126">
        <v>0</v>
      </c>
      <c r="Q56" s="89"/>
      <c r="R56" s="126">
        <v>0</v>
      </c>
      <c r="S56" s="89"/>
      <c r="T56" s="126">
        <v>0</v>
      </c>
      <c r="V56" s="126">
        <v>0</v>
      </c>
      <c r="X56" s="126">
        <v>0</v>
      </c>
    </row>
    <row r="57" spans="1:24" s="80" customFormat="1" ht="13.2">
      <c r="A57" s="74" t="s">
        <v>105</v>
      </c>
      <c r="B57" s="126">
        <v>0</v>
      </c>
      <c r="C57" s="89"/>
      <c r="D57" s="126">
        <v>0</v>
      </c>
      <c r="E57" s="89"/>
      <c r="F57" s="126">
        <v>0</v>
      </c>
      <c r="G57" s="89"/>
      <c r="H57" s="126">
        <v>0</v>
      </c>
      <c r="I57" s="87"/>
      <c r="J57" s="126">
        <v>0</v>
      </c>
      <c r="K57" s="89"/>
      <c r="L57" s="126">
        <v>-600622</v>
      </c>
      <c r="M57" s="90"/>
      <c r="N57" s="126">
        <v>0</v>
      </c>
      <c r="O57" s="89"/>
      <c r="P57" s="126">
        <v>1201244</v>
      </c>
      <c r="Q57" s="89"/>
      <c r="R57" s="126">
        <v>0</v>
      </c>
      <c r="S57" s="89"/>
      <c r="T57" s="126">
        <v>0</v>
      </c>
      <c r="V57" s="126">
        <v>0</v>
      </c>
      <c r="X57" s="126">
        <v>0</v>
      </c>
    </row>
    <row r="58" spans="1:24" s="80" customFormat="1" ht="13.2">
      <c r="A58" s="74" t="s">
        <v>107</v>
      </c>
      <c r="B58" s="126">
        <v>0</v>
      </c>
      <c r="C58" s="89"/>
      <c r="D58" s="126">
        <v>0</v>
      </c>
      <c r="E58" s="89"/>
      <c r="F58" s="126">
        <v>0</v>
      </c>
      <c r="G58" s="89"/>
      <c r="H58" s="126">
        <v>0</v>
      </c>
      <c r="I58" s="89"/>
      <c r="J58" s="126">
        <v>0</v>
      </c>
      <c r="K58" s="89"/>
      <c r="L58" s="126">
        <v>0</v>
      </c>
      <c r="M58" s="89"/>
      <c r="N58" s="126">
        <v>0</v>
      </c>
      <c r="O58" s="89"/>
      <c r="P58" s="126">
        <v>0</v>
      </c>
      <c r="Q58" s="89"/>
      <c r="R58" s="126">
        <v>0</v>
      </c>
      <c r="S58" s="89"/>
      <c r="T58" s="126">
        <v>0</v>
      </c>
      <c r="V58" s="126">
        <v>0</v>
      </c>
      <c r="X58" s="126">
        <v>0</v>
      </c>
    </row>
    <row r="59" spans="1:24" s="80" customFormat="1" ht="13.2"/>
    <row r="60" spans="1:24" s="80" customFormat="1" ht="16.2">
      <c r="A60" s="153" t="s">
        <v>208</v>
      </c>
    </row>
  </sheetData>
  <mergeCells count="3">
    <mergeCell ref="B4:H4"/>
    <mergeCell ref="J4:P4"/>
    <mergeCell ref="R4:X4"/>
  </mergeCells>
  <pageMargins left="0.7" right="0.7" top="0.75" bottom="0.75" header="0.3" footer="0.3"/>
  <pageSetup scale="50" fitToHeight="0"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6BCE8-A32D-4D41-BB90-B159BFA218F8}">
  <sheetPr>
    <pageSetUpPr fitToPage="1"/>
  </sheetPr>
  <dimension ref="A1:Y103"/>
  <sheetViews>
    <sheetView zoomScaleNormal="100" zoomScaleSheetLayoutView="70" workbookViewId="0">
      <selection activeCell="J14" sqref="J14"/>
    </sheetView>
  </sheetViews>
  <sheetFormatPr defaultColWidth="8.77734375" defaultRowHeight="14.4"/>
  <cols>
    <col min="1" max="1" width="29" style="3" customWidth="1"/>
    <col min="2" max="2" width="2.5546875" style="3" customWidth="1"/>
    <col min="3" max="3" width="10.21875" style="3" customWidth="1"/>
    <col min="4" max="4" width="2.5546875" style="3" customWidth="1"/>
    <col min="5" max="5" width="10.21875" style="3" customWidth="1"/>
    <col min="6" max="6" width="2.5546875" style="3" customWidth="1"/>
    <col min="7" max="7" width="10.21875" style="3" customWidth="1"/>
    <col min="8" max="8" width="2.5546875" style="3" customWidth="1"/>
    <col min="9" max="9" width="10.21875" style="3" customWidth="1"/>
    <col min="10" max="10" width="2.5546875" style="3" customWidth="1"/>
    <col min="11" max="11" width="10.21875" style="3" customWidth="1"/>
    <col min="12" max="12" width="2.5546875" style="3" customWidth="1"/>
    <col min="13" max="13" width="10.21875" style="3" customWidth="1"/>
    <col min="14" max="14" width="2.5546875" style="3" customWidth="1"/>
    <col min="15" max="15" width="10.21875" style="3" customWidth="1"/>
    <col min="16" max="16" width="2.5546875" style="3" customWidth="1"/>
    <col min="17" max="17" width="10.21875" style="3" customWidth="1"/>
    <col min="18" max="18" width="4" style="3" customWidth="1"/>
    <col min="19" max="19" width="10.21875" style="3" customWidth="1"/>
    <col min="20" max="20" width="2.5546875" style="3" customWidth="1"/>
    <col min="21" max="21" width="10.21875" style="3" customWidth="1"/>
    <col min="22" max="22" width="2.5546875" style="3" customWidth="1"/>
    <col min="23" max="23" width="10.44140625" style="3" customWidth="1"/>
    <col min="24" max="24" width="2.6640625" style="3" customWidth="1"/>
    <col min="25" max="25" width="10.5546875" style="3" customWidth="1"/>
    <col min="26" max="16384" width="8.77734375" style="3"/>
  </cols>
  <sheetData>
    <row r="1" spans="1:25" ht="29.55" customHeight="1">
      <c r="A1" s="27" t="s">
        <v>72</v>
      </c>
      <c r="B1" s="27"/>
    </row>
    <row r="2" spans="1:25">
      <c r="A2" s="27" t="s">
        <v>122</v>
      </c>
      <c r="B2" s="27"/>
    </row>
    <row r="3" spans="1:25" ht="15" thickBot="1">
      <c r="A3" s="50" t="s">
        <v>121</v>
      </c>
      <c r="B3" s="50"/>
    </row>
    <row r="4" spans="1:25" ht="15" thickBot="1">
      <c r="C4" s="154" t="s">
        <v>176</v>
      </c>
      <c r="D4" s="155"/>
      <c r="E4" s="155"/>
      <c r="F4" s="155"/>
      <c r="G4" s="155"/>
      <c r="H4" s="155"/>
      <c r="I4" s="156"/>
      <c r="K4" s="154" t="s">
        <v>177</v>
      </c>
      <c r="L4" s="155"/>
      <c r="M4" s="155"/>
      <c r="N4" s="155"/>
      <c r="O4" s="155"/>
      <c r="P4" s="155"/>
      <c r="Q4" s="156"/>
      <c r="S4" s="154" t="s">
        <v>178</v>
      </c>
      <c r="T4" s="155"/>
      <c r="U4" s="155"/>
      <c r="V4" s="155"/>
      <c r="W4" s="155"/>
      <c r="X4" s="155"/>
      <c r="Y4" s="156"/>
    </row>
    <row r="5" spans="1:25" ht="16.2">
      <c r="C5" s="79" t="s">
        <v>117</v>
      </c>
      <c r="D5" s="75"/>
      <c r="E5" s="79" t="s">
        <v>118</v>
      </c>
      <c r="F5" s="75"/>
      <c r="G5" s="79" t="s">
        <v>119</v>
      </c>
      <c r="H5" s="75"/>
      <c r="I5" s="79" t="s">
        <v>120</v>
      </c>
      <c r="K5" s="79" t="s">
        <v>210</v>
      </c>
      <c r="L5" s="75"/>
      <c r="M5" s="79" t="s">
        <v>212</v>
      </c>
      <c r="N5" s="75"/>
      <c r="O5" s="79" t="s">
        <v>211</v>
      </c>
      <c r="P5" s="75"/>
      <c r="Q5" s="79" t="s">
        <v>213</v>
      </c>
      <c r="S5" s="123" t="s">
        <v>210</v>
      </c>
      <c r="T5" s="75"/>
      <c r="U5" s="123" t="s">
        <v>214</v>
      </c>
      <c r="W5" s="123" t="s">
        <v>211</v>
      </c>
      <c r="Y5" s="123" t="s">
        <v>120</v>
      </c>
    </row>
    <row r="6" spans="1:25" ht="24" customHeight="1"/>
    <row r="7" spans="1:25">
      <c r="A7" s="93" t="s">
        <v>125</v>
      </c>
      <c r="B7" s="93"/>
      <c r="C7" s="94">
        <v>98221</v>
      </c>
      <c r="D7" s="95"/>
      <c r="E7" s="94">
        <v>101887</v>
      </c>
      <c r="F7" s="94"/>
      <c r="G7" s="94">
        <v>114690</v>
      </c>
      <c r="H7" s="94"/>
      <c r="I7" s="94">
        <v>116168</v>
      </c>
      <c r="J7" s="94"/>
      <c r="K7" s="94">
        <v>122550</v>
      </c>
      <c r="L7" s="94"/>
      <c r="M7" s="94">
        <v>129378</v>
      </c>
      <c r="N7" s="94"/>
      <c r="O7" s="94">
        <v>143298</v>
      </c>
      <c r="P7" s="94"/>
      <c r="Q7" s="94">
        <v>150577</v>
      </c>
      <c r="R7" s="94"/>
      <c r="S7" s="94">
        <v>155508</v>
      </c>
      <c r="T7" s="94"/>
      <c r="U7" s="94">
        <v>168586</v>
      </c>
      <c r="V7" s="94"/>
      <c r="W7" s="94">
        <v>182911</v>
      </c>
      <c r="X7" s="94"/>
      <c r="Y7" s="94">
        <v>196504</v>
      </c>
    </row>
    <row r="8" spans="1:25">
      <c r="A8" s="3" t="s">
        <v>77</v>
      </c>
      <c r="C8" s="51">
        <v>0</v>
      </c>
      <c r="D8" s="65"/>
      <c r="E8" s="51">
        <v>0</v>
      </c>
      <c r="F8" s="51"/>
      <c r="G8" s="51">
        <v>0</v>
      </c>
      <c r="H8" s="51"/>
      <c r="I8" s="51">
        <v>0</v>
      </c>
      <c r="J8" s="51"/>
      <c r="K8" s="51">
        <v>0</v>
      </c>
      <c r="L8" s="51"/>
      <c r="M8" s="51">
        <v>0</v>
      </c>
      <c r="N8" s="51"/>
      <c r="O8" s="51">
        <v>0</v>
      </c>
      <c r="P8" s="51"/>
      <c r="Q8" s="51">
        <v>0</v>
      </c>
      <c r="R8" s="51"/>
      <c r="S8" s="51">
        <v>0</v>
      </c>
      <c r="T8" s="51"/>
      <c r="U8" s="51">
        <v>0</v>
      </c>
      <c r="V8" s="51"/>
      <c r="W8" s="51">
        <v>0</v>
      </c>
      <c r="X8" s="51"/>
      <c r="Y8" s="51">
        <v>0</v>
      </c>
    </row>
    <row r="9" spans="1:25" ht="28.5" customHeight="1">
      <c r="A9" s="63" t="s">
        <v>124</v>
      </c>
      <c r="B9" s="63"/>
      <c r="C9" s="51">
        <v>0</v>
      </c>
      <c r="D9" s="65"/>
      <c r="E9" s="51">
        <v>0</v>
      </c>
      <c r="F9" s="51"/>
      <c r="G9" s="51">
        <v>0</v>
      </c>
      <c r="H9" s="51"/>
      <c r="I9" s="51">
        <v>0</v>
      </c>
      <c r="J9" s="51"/>
      <c r="K9" s="51">
        <v>0</v>
      </c>
      <c r="L9" s="51"/>
      <c r="M9" s="51">
        <v>0</v>
      </c>
      <c r="N9" s="51"/>
      <c r="O9" s="51">
        <v>0</v>
      </c>
      <c r="P9" s="51"/>
      <c r="Q9" s="51">
        <v>0</v>
      </c>
      <c r="R9" s="51"/>
      <c r="S9" s="51">
        <v>0</v>
      </c>
      <c r="T9" s="51"/>
      <c r="U9" s="51">
        <v>0</v>
      </c>
      <c r="V9" s="51"/>
      <c r="W9" s="51">
        <v>0</v>
      </c>
      <c r="X9" s="51"/>
      <c r="Y9" s="51">
        <v>0</v>
      </c>
    </row>
    <row r="10" spans="1:25">
      <c r="A10" s="63" t="s">
        <v>48</v>
      </c>
      <c r="B10" s="63"/>
      <c r="C10" s="51">
        <v>0</v>
      </c>
      <c r="D10" s="65"/>
      <c r="E10" s="51">
        <v>0</v>
      </c>
      <c r="F10" s="51"/>
      <c r="G10" s="51">
        <v>0</v>
      </c>
      <c r="H10" s="51"/>
      <c r="I10" s="51">
        <v>0</v>
      </c>
      <c r="J10" s="51"/>
      <c r="K10" s="51">
        <v>0</v>
      </c>
      <c r="L10" s="51"/>
      <c r="M10" s="51">
        <v>0</v>
      </c>
      <c r="N10" s="51"/>
      <c r="O10" s="51">
        <v>0</v>
      </c>
      <c r="P10" s="51"/>
      <c r="Q10" s="51">
        <v>0</v>
      </c>
      <c r="R10" s="51"/>
      <c r="S10" s="51">
        <v>0</v>
      </c>
      <c r="T10" s="51"/>
      <c r="U10" s="51">
        <v>0</v>
      </c>
      <c r="V10" s="51"/>
      <c r="W10" s="51">
        <v>0</v>
      </c>
      <c r="X10" s="51"/>
      <c r="Y10" s="51">
        <v>0</v>
      </c>
    </row>
    <row r="11" spans="1:25">
      <c r="A11" s="63" t="s">
        <v>123</v>
      </c>
      <c r="B11" s="63"/>
      <c r="C11" s="51">
        <v>0</v>
      </c>
      <c r="D11" s="51"/>
      <c r="E11" s="51">
        <v>0</v>
      </c>
      <c r="F11" s="51"/>
      <c r="G11" s="51">
        <v>0</v>
      </c>
      <c r="H11" s="51"/>
      <c r="I11" s="51">
        <v>0</v>
      </c>
      <c r="J11" s="51"/>
      <c r="K11" s="51">
        <v>0</v>
      </c>
      <c r="L11" s="51"/>
      <c r="M11" s="51">
        <v>0</v>
      </c>
      <c r="N11" s="51"/>
      <c r="O11" s="51">
        <v>0</v>
      </c>
      <c r="P11" s="51"/>
      <c r="Q11" s="51">
        <v>0</v>
      </c>
      <c r="R11" s="51"/>
      <c r="S11" s="51">
        <v>0</v>
      </c>
      <c r="T11" s="51"/>
      <c r="U11" s="51">
        <v>0</v>
      </c>
      <c r="V11" s="51"/>
      <c r="W11" s="51">
        <v>0</v>
      </c>
      <c r="X11" s="51"/>
      <c r="Y11" s="51">
        <v>0</v>
      </c>
    </row>
    <row r="12" spans="1:25">
      <c r="A12" s="93" t="s">
        <v>160</v>
      </c>
      <c r="B12" s="93"/>
      <c r="C12" s="94">
        <f>SUM(C7:C11)</f>
        <v>98221</v>
      </c>
      <c r="D12" s="95"/>
      <c r="E12" s="94">
        <f>SUM(E7:E11)</f>
        <v>101887</v>
      </c>
      <c r="F12" s="94"/>
      <c r="G12" s="94">
        <f>SUM(G7:G11)</f>
        <v>114690</v>
      </c>
      <c r="H12" s="94"/>
      <c r="I12" s="94">
        <f>SUM(I7:I11)</f>
        <v>116168</v>
      </c>
      <c r="J12" s="94"/>
      <c r="K12" s="94">
        <f>SUM(K7:K11)</f>
        <v>122550</v>
      </c>
      <c r="L12" s="94"/>
      <c r="M12" s="94">
        <f>SUM(M7:M11)</f>
        <v>129378</v>
      </c>
      <c r="N12" s="94"/>
      <c r="O12" s="94">
        <f>SUM(O7:O11)</f>
        <v>143298</v>
      </c>
      <c r="P12" s="94"/>
      <c r="Q12" s="94">
        <f>SUM(Q7:Q11)</f>
        <v>150577</v>
      </c>
      <c r="R12" s="94"/>
      <c r="S12" s="94">
        <f>SUM(S7:S11)</f>
        <v>155508</v>
      </c>
      <c r="T12" s="94"/>
      <c r="U12" s="94">
        <f>SUM(U7:U11)</f>
        <v>168586</v>
      </c>
      <c r="V12" s="94"/>
      <c r="W12" s="94">
        <f>SUM(W7:W11)</f>
        <v>182911</v>
      </c>
      <c r="X12" s="94"/>
      <c r="Y12" s="94">
        <f>SUM(Y7:Y11)</f>
        <v>196504</v>
      </c>
    </row>
    <row r="13" spans="1:25">
      <c r="C13" s="51"/>
      <c r="D13" s="51"/>
      <c r="E13" s="51"/>
      <c r="F13" s="51"/>
      <c r="G13" s="51"/>
      <c r="H13" s="51"/>
      <c r="I13" s="51"/>
      <c r="J13" s="51"/>
      <c r="K13" s="51"/>
      <c r="L13" s="51"/>
      <c r="M13" s="51"/>
      <c r="N13" s="51"/>
      <c r="O13" s="51"/>
      <c r="P13" s="51"/>
      <c r="Q13" s="51"/>
      <c r="R13" s="51"/>
      <c r="S13" s="51"/>
      <c r="T13" s="51"/>
      <c r="U13" s="51"/>
      <c r="V13" s="51"/>
      <c r="W13" s="51"/>
      <c r="X13" s="51"/>
      <c r="Y13" s="51"/>
    </row>
    <row r="14" spans="1:25">
      <c r="A14" s="93" t="s">
        <v>159</v>
      </c>
      <c r="B14" s="93"/>
      <c r="C14" s="94">
        <v>24691</v>
      </c>
      <c r="D14" s="95"/>
      <c r="E14" s="94">
        <v>26336</v>
      </c>
      <c r="F14" s="94"/>
      <c r="G14" s="94">
        <v>25823</v>
      </c>
      <c r="H14" s="94"/>
      <c r="I14" s="94">
        <v>29951</v>
      </c>
      <c r="J14" s="94"/>
      <c r="K14" s="94">
        <v>29543</v>
      </c>
      <c r="L14" s="94"/>
      <c r="M14" s="94">
        <v>39546</v>
      </c>
      <c r="N14" s="94"/>
      <c r="O14" s="94">
        <v>28705</v>
      </c>
      <c r="P14" s="94"/>
      <c r="Q14" s="94">
        <v>31137</v>
      </c>
      <c r="R14" s="94"/>
      <c r="S14" s="94">
        <v>28542</v>
      </c>
      <c r="T14" s="94"/>
      <c r="U14" s="94">
        <v>30711</v>
      </c>
      <c r="V14" s="94"/>
      <c r="W14" s="94">
        <v>33120</v>
      </c>
      <c r="X14" s="94"/>
      <c r="Y14" s="94">
        <v>35335</v>
      </c>
    </row>
    <row r="15" spans="1:25">
      <c r="A15" s="3" t="s">
        <v>77</v>
      </c>
      <c r="C15" s="51">
        <v>-1084</v>
      </c>
      <c r="D15" s="51"/>
      <c r="E15" s="51">
        <v>-1906</v>
      </c>
      <c r="F15" s="51"/>
      <c r="G15" s="51">
        <v>-476</v>
      </c>
      <c r="H15" s="51"/>
      <c r="I15" s="51">
        <v>-2311</v>
      </c>
      <c r="J15" s="51"/>
      <c r="K15" s="51">
        <v>-3309</v>
      </c>
      <c r="L15" s="51"/>
      <c r="M15" s="51">
        <v>-12720</v>
      </c>
      <c r="N15" s="51"/>
      <c r="O15" s="51">
        <v>-1317</v>
      </c>
      <c r="P15" s="51"/>
      <c r="Q15" s="51">
        <v>-1339</v>
      </c>
      <c r="R15" s="51"/>
      <c r="S15" s="51">
        <v>-1498</v>
      </c>
      <c r="T15" s="51"/>
      <c r="U15" s="51">
        <v>-1866</v>
      </c>
      <c r="V15" s="51"/>
      <c r="W15" s="51">
        <v>-2066</v>
      </c>
      <c r="X15" s="51"/>
      <c r="Y15" s="51">
        <v>-1877</v>
      </c>
    </row>
    <row r="16" spans="1:25" ht="28.8">
      <c r="A16" s="63" t="s">
        <v>124</v>
      </c>
      <c r="B16" s="63"/>
      <c r="C16" s="51">
        <v>0</v>
      </c>
      <c r="D16" s="65"/>
      <c r="E16" s="51">
        <v>0</v>
      </c>
      <c r="F16" s="51"/>
      <c r="G16" s="51">
        <v>0</v>
      </c>
      <c r="H16" s="51"/>
      <c r="I16" s="51">
        <v>0</v>
      </c>
      <c r="J16" s="51"/>
      <c r="K16" s="51">
        <v>0</v>
      </c>
      <c r="L16" s="51"/>
      <c r="M16" s="51">
        <v>-28</v>
      </c>
      <c r="N16" s="51"/>
      <c r="O16" s="51">
        <v>-37</v>
      </c>
      <c r="P16" s="51"/>
      <c r="Q16" s="51">
        <v>-39</v>
      </c>
      <c r="R16" s="51"/>
      <c r="S16" s="51">
        <v>-53</v>
      </c>
      <c r="T16" s="51"/>
      <c r="U16" s="51">
        <v>-359</v>
      </c>
      <c r="V16" s="51"/>
      <c r="W16" s="51">
        <v>-82</v>
      </c>
      <c r="X16" s="51"/>
      <c r="Y16" s="51">
        <v>-224</v>
      </c>
    </row>
    <row r="17" spans="1:25">
      <c r="A17" s="63" t="s">
        <v>48</v>
      </c>
      <c r="B17" s="63"/>
      <c r="C17" s="51">
        <v>-4664</v>
      </c>
      <c r="D17" s="51"/>
      <c r="E17" s="51">
        <v>-4558</v>
      </c>
      <c r="F17" s="51"/>
      <c r="G17" s="51">
        <v>-4558</v>
      </c>
      <c r="H17" s="51"/>
      <c r="I17" s="51">
        <v>-4558</v>
      </c>
      <c r="J17" s="51"/>
      <c r="K17" s="51">
        <v>-4557</v>
      </c>
      <c r="L17" s="51"/>
      <c r="M17" s="51">
        <v>-4243</v>
      </c>
      <c r="N17" s="51"/>
      <c r="O17" s="51">
        <v>-3824</v>
      </c>
      <c r="P17" s="51"/>
      <c r="Q17" s="51">
        <v>-3825</v>
      </c>
      <c r="R17" s="51"/>
      <c r="S17" s="51">
        <v>-3826</v>
      </c>
      <c r="T17" s="51"/>
      <c r="U17" s="51">
        <v>-3830</v>
      </c>
      <c r="V17" s="51"/>
      <c r="W17" s="51">
        <v>-3831</v>
      </c>
      <c r="X17" s="51"/>
      <c r="Y17" s="51">
        <v>-3830</v>
      </c>
    </row>
    <row r="18" spans="1:25">
      <c r="A18" s="63" t="s">
        <v>123</v>
      </c>
      <c r="B18" s="63"/>
      <c r="C18" s="51">
        <v>0</v>
      </c>
      <c r="D18" s="51"/>
      <c r="E18" s="51">
        <v>0</v>
      </c>
      <c r="F18" s="51"/>
      <c r="G18" s="51">
        <v>0</v>
      </c>
      <c r="H18" s="51"/>
      <c r="I18" s="51">
        <v>0</v>
      </c>
      <c r="J18" s="51"/>
      <c r="K18" s="51">
        <v>0</v>
      </c>
      <c r="L18" s="51"/>
      <c r="M18" s="51">
        <v>0</v>
      </c>
      <c r="N18" s="51"/>
      <c r="O18" s="51">
        <v>0</v>
      </c>
      <c r="P18" s="51"/>
      <c r="Q18" s="51">
        <v>0</v>
      </c>
      <c r="R18" s="51"/>
      <c r="S18" s="51">
        <v>0</v>
      </c>
      <c r="T18" s="51"/>
      <c r="U18" s="51">
        <v>0</v>
      </c>
      <c r="V18" s="51"/>
      <c r="W18" s="51">
        <v>0</v>
      </c>
      <c r="X18" s="51"/>
      <c r="Y18" s="51">
        <v>0</v>
      </c>
    </row>
    <row r="19" spans="1:25">
      <c r="A19" s="93" t="s">
        <v>161</v>
      </c>
      <c r="B19" s="93"/>
      <c r="C19" s="94">
        <f>SUM(C14:C18)</f>
        <v>18943</v>
      </c>
      <c r="D19" s="94"/>
      <c r="E19" s="94">
        <f>SUM(E14:E18)</f>
        <v>19872</v>
      </c>
      <c r="F19" s="94"/>
      <c r="G19" s="94">
        <f>SUM(G14:G18)</f>
        <v>20789</v>
      </c>
      <c r="H19" s="94"/>
      <c r="I19" s="94">
        <f>SUM(I14:I18)</f>
        <v>23082</v>
      </c>
      <c r="J19" s="94"/>
      <c r="K19" s="94">
        <f>SUM(K14:K18)</f>
        <v>21677</v>
      </c>
      <c r="L19" s="94"/>
      <c r="M19" s="94">
        <f>SUM(M14:M18)</f>
        <v>22555</v>
      </c>
      <c r="N19" s="94"/>
      <c r="O19" s="94">
        <f>SUM(O14:O18)</f>
        <v>23527</v>
      </c>
      <c r="P19" s="94"/>
      <c r="Q19" s="94">
        <f>SUM(Q14:Q18)</f>
        <v>25934</v>
      </c>
      <c r="R19" s="94"/>
      <c r="S19" s="94">
        <f>SUM(S14:S18)</f>
        <v>23165</v>
      </c>
      <c r="T19" s="94"/>
      <c r="U19" s="94">
        <f>SUM(U14:U18)</f>
        <v>24656</v>
      </c>
      <c r="V19" s="94"/>
      <c r="W19" s="94">
        <f>SUM(W14:W18)</f>
        <v>27141</v>
      </c>
      <c r="X19" s="94"/>
      <c r="Y19" s="94">
        <f>SUM(Y14:Y18)</f>
        <v>29404</v>
      </c>
    </row>
    <row r="20" spans="1:25">
      <c r="C20" s="51"/>
      <c r="D20" s="51"/>
      <c r="E20" s="51"/>
      <c r="F20" s="51"/>
      <c r="G20" s="51"/>
      <c r="H20" s="51"/>
      <c r="I20" s="51"/>
      <c r="J20" s="51"/>
      <c r="K20" s="51"/>
      <c r="L20" s="51"/>
      <c r="M20" s="51"/>
      <c r="N20" s="51"/>
      <c r="O20" s="51"/>
      <c r="P20" s="51"/>
      <c r="Q20" s="51"/>
      <c r="R20" s="51"/>
      <c r="S20" s="51"/>
      <c r="T20" s="51"/>
      <c r="U20" s="51"/>
      <c r="V20" s="51"/>
      <c r="W20" s="51"/>
      <c r="X20" s="51"/>
      <c r="Y20" s="51"/>
    </row>
    <row r="21" spans="1:25">
      <c r="A21" s="93" t="s">
        <v>162</v>
      </c>
      <c r="B21" s="93"/>
      <c r="C21" s="94">
        <f>C7-C14</f>
        <v>73530</v>
      </c>
      <c r="D21" s="94"/>
      <c r="E21" s="94">
        <f>E7-E14</f>
        <v>75551</v>
      </c>
      <c r="F21" s="94"/>
      <c r="G21" s="94">
        <f>G7-G14</f>
        <v>88867</v>
      </c>
      <c r="H21" s="94"/>
      <c r="I21" s="94">
        <f>I7-I14</f>
        <v>86217</v>
      </c>
      <c r="J21" s="94"/>
      <c r="K21" s="94">
        <f>K7-K14</f>
        <v>93007</v>
      </c>
      <c r="L21" s="94"/>
      <c r="M21" s="94">
        <f>M7-M14</f>
        <v>89832</v>
      </c>
      <c r="N21" s="94"/>
      <c r="O21" s="94">
        <f>O7-O14</f>
        <v>114593</v>
      </c>
      <c r="P21" s="94"/>
      <c r="Q21" s="94">
        <f>Q7-Q14</f>
        <v>119440</v>
      </c>
      <c r="R21" s="94"/>
      <c r="S21" s="94">
        <f>S7-S14</f>
        <v>126966</v>
      </c>
      <c r="T21" s="94"/>
      <c r="U21" s="94">
        <f>U7-U14</f>
        <v>137875</v>
      </c>
      <c r="V21" s="94"/>
      <c r="W21" s="94">
        <f>W7-W14</f>
        <v>149791</v>
      </c>
      <c r="X21" s="94"/>
      <c r="Y21" s="94">
        <f>Y7-Y14</f>
        <v>161169</v>
      </c>
    </row>
    <row r="22" spans="1:25">
      <c r="A22" s="3" t="s">
        <v>77</v>
      </c>
      <c r="C22" s="51">
        <f>-C15</f>
        <v>1084</v>
      </c>
      <c r="D22" s="51"/>
      <c r="E22" s="51">
        <f>-E15</f>
        <v>1906</v>
      </c>
      <c r="F22" s="51"/>
      <c r="G22" s="51">
        <f>-G15</f>
        <v>476</v>
      </c>
      <c r="H22" s="51"/>
      <c r="I22" s="51">
        <f>-I15</f>
        <v>2311</v>
      </c>
      <c r="J22" s="51"/>
      <c r="K22" s="51">
        <f>-K15</f>
        <v>3309</v>
      </c>
      <c r="L22" s="51"/>
      <c r="M22" s="51">
        <f>-M15</f>
        <v>12720</v>
      </c>
      <c r="N22" s="51"/>
      <c r="O22" s="51">
        <f>-O15</f>
        <v>1317</v>
      </c>
      <c r="P22" s="51"/>
      <c r="Q22" s="51">
        <f>-Q15</f>
        <v>1339</v>
      </c>
      <c r="R22" s="51"/>
      <c r="S22" s="51">
        <f>-S15</f>
        <v>1498</v>
      </c>
      <c r="T22" s="51"/>
      <c r="U22" s="51">
        <f>-U15</f>
        <v>1866</v>
      </c>
      <c r="V22" s="51"/>
      <c r="W22" s="51">
        <f>-W15</f>
        <v>2066</v>
      </c>
      <c r="X22" s="51"/>
      <c r="Y22" s="51">
        <f>-Y15</f>
        <v>1877</v>
      </c>
    </row>
    <row r="23" spans="1:25" ht="28.8">
      <c r="A23" s="63" t="s">
        <v>124</v>
      </c>
      <c r="B23" s="63"/>
      <c r="C23" s="51">
        <f>-C16</f>
        <v>0</v>
      </c>
      <c r="D23" s="51"/>
      <c r="E23" s="51">
        <f>-E16</f>
        <v>0</v>
      </c>
      <c r="F23" s="51"/>
      <c r="G23" s="51">
        <f>-G16</f>
        <v>0</v>
      </c>
      <c r="H23" s="51"/>
      <c r="I23" s="51">
        <f>-I16</f>
        <v>0</v>
      </c>
      <c r="J23" s="51"/>
      <c r="K23" s="51">
        <f>-K16</f>
        <v>0</v>
      </c>
      <c r="L23" s="51"/>
      <c r="M23" s="51">
        <f>-M16</f>
        <v>28</v>
      </c>
      <c r="N23" s="51"/>
      <c r="O23" s="51">
        <f>-O16</f>
        <v>37</v>
      </c>
      <c r="P23" s="51"/>
      <c r="Q23" s="51">
        <f>-Q16</f>
        <v>39</v>
      </c>
      <c r="R23" s="51"/>
      <c r="S23" s="51">
        <f>-S16</f>
        <v>53</v>
      </c>
      <c r="T23" s="51"/>
      <c r="U23" s="51">
        <f>-U16</f>
        <v>359</v>
      </c>
      <c r="V23" s="51"/>
      <c r="W23" s="51">
        <f>-W16</f>
        <v>82</v>
      </c>
      <c r="X23" s="51"/>
      <c r="Y23" s="51">
        <f>-Y16</f>
        <v>224</v>
      </c>
    </row>
    <row r="24" spans="1:25">
      <c r="A24" s="63" t="s">
        <v>48</v>
      </c>
      <c r="B24" s="63"/>
      <c r="C24" s="51">
        <f>-C17</f>
        <v>4664</v>
      </c>
      <c r="D24" s="51"/>
      <c r="E24" s="51">
        <f>-E17</f>
        <v>4558</v>
      </c>
      <c r="F24" s="51"/>
      <c r="G24" s="51">
        <f>-G17</f>
        <v>4558</v>
      </c>
      <c r="H24" s="51"/>
      <c r="I24" s="51">
        <f>-I17</f>
        <v>4558</v>
      </c>
      <c r="J24" s="51"/>
      <c r="K24" s="51">
        <f>-K17</f>
        <v>4557</v>
      </c>
      <c r="L24" s="51"/>
      <c r="M24" s="51">
        <f>-M17</f>
        <v>4243</v>
      </c>
      <c r="N24" s="51"/>
      <c r="O24" s="51">
        <f>-O17</f>
        <v>3824</v>
      </c>
      <c r="P24" s="51"/>
      <c r="Q24" s="51">
        <v>3825</v>
      </c>
      <c r="R24" s="51"/>
      <c r="S24" s="51">
        <f>-S17</f>
        <v>3826</v>
      </c>
      <c r="T24" s="51"/>
      <c r="U24" s="51">
        <f>-U17</f>
        <v>3830</v>
      </c>
      <c r="V24" s="51"/>
      <c r="W24" s="51">
        <f>-W17</f>
        <v>3831</v>
      </c>
      <c r="X24" s="51"/>
      <c r="Y24" s="51">
        <f>-Y17</f>
        <v>3830</v>
      </c>
    </row>
    <row r="25" spans="1:25">
      <c r="A25" s="63" t="s">
        <v>123</v>
      </c>
      <c r="B25" s="63"/>
      <c r="C25" s="51">
        <f>-C18</f>
        <v>0</v>
      </c>
      <c r="D25" s="51"/>
      <c r="E25" s="51">
        <f>-E18</f>
        <v>0</v>
      </c>
      <c r="F25" s="51"/>
      <c r="G25" s="51">
        <f>-G18</f>
        <v>0</v>
      </c>
      <c r="H25" s="51"/>
      <c r="I25" s="51">
        <f>-I18</f>
        <v>0</v>
      </c>
      <c r="J25" s="51"/>
      <c r="K25" s="51">
        <f>-K18</f>
        <v>0</v>
      </c>
      <c r="L25" s="51"/>
      <c r="M25" s="51">
        <f>-M18</f>
        <v>0</v>
      </c>
      <c r="N25" s="51"/>
      <c r="O25" s="51">
        <f>-O18</f>
        <v>0</v>
      </c>
      <c r="P25" s="51"/>
      <c r="Q25" s="51">
        <f>-Q18</f>
        <v>0</v>
      </c>
      <c r="R25" s="51"/>
      <c r="S25" s="51">
        <f>-S18</f>
        <v>0</v>
      </c>
      <c r="T25" s="51"/>
      <c r="U25" s="51">
        <f>-U18</f>
        <v>0</v>
      </c>
      <c r="V25" s="51"/>
      <c r="W25" s="51">
        <f>-W18</f>
        <v>0</v>
      </c>
      <c r="X25" s="51"/>
      <c r="Y25" s="51">
        <f>-Y18</f>
        <v>0</v>
      </c>
    </row>
    <row r="26" spans="1:25">
      <c r="A26" s="93" t="s">
        <v>163</v>
      </c>
      <c r="B26" s="93"/>
      <c r="C26" s="94">
        <f>C12-C19</f>
        <v>79278</v>
      </c>
      <c r="D26" s="94"/>
      <c r="E26" s="94">
        <f>E12-E19</f>
        <v>82015</v>
      </c>
      <c r="F26" s="94"/>
      <c r="G26" s="94">
        <f>G12-G19</f>
        <v>93901</v>
      </c>
      <c r="H26" s="94"/>
      <c r="I26" s="94">
        <f>I12-I19</f>
        <v>93086</v>
      </c>
      <c r="J26" s="94"/>
      <c r="K26" s="94">
        <f>K12-K19</f>
        <v>100873</v>
      </c>
      <c r="L26" s="94"/>
      <c r="M26" s="94">
        <f>M12-M19</f>
        <v>106823</v>
      </c>
      <c r="N26" s="94"/>
      <c r="O26" s="94">
        <f>O12-O19</f>
        <v>119771</v>
      </c>
      <c r="P26" s="94"/>
      <c r="Q26" s="94">
        <f>Q12-Q19</f>
        <v>124643</v>
      </c>
      <c r="R26" s="94"/>
      <c r="S26" s="94">
        <f>S12-S19</f>
        <v>132343</v>
      </c>
      <c r="T26" s="94"/>
      <c r="U26" s="94">
        <f>U12-U19</f>
        <v>143930</v>
      </c>
      <c r="V26" s="94"/>
      <c r="W26" s="94">
        <f>W12-W19</f>
        <v>155770</v>
      </c>
      <c r="X26" s="94"/>
      <c r="Y26" s="94">
        <f>Y12-Y19</f>
        <v>167100</v>
      </c>
    </row>
    <row r="27" spans="1:25">
      <c r="C27" s="51"/>
      <c r="D27" s="51"/>
      <c r="E27" s="51"/>
      <c r="F27" s="51"/>
      <c r="G27" s="51"/>
      <c r="H27" s="51"/>
      <c r="I27" s="51"/>
      <c r="J27" s="51"/>
      <c r="K27" s="51"/>
      <c r="L27" s="51"/>
      <c r="M27" s="51"/>
      <c r="N27" s="51"/>
      <c r="O27" s="51"/>
      <c r="P27" s="51"/>
      <c r="Q27" s="51"/>
      <c r="R27" s="51"/>
      <c r="S27" s="51"/>
      <c r="T27" s="51"/>
      <c r="U27" s="51"/>
      <c r="V27" s="51"/>
      <c r="W27" s="51"/>
      <c r="X27" s="51"/>
      <c r="Y27" s="51"/>
    </row>
    <row r="28" spans="1:25">
      <c r="A28" s="93" t="s">
        <v>164</v>
      </c>
      <c r="B28" s="93"/>
      <c r="C28" s="94">
        <v>17896</v>
      </c>
      <c r="D28" s="94"/>
      <c r="E28" s="94">
        <v>19690</v>
      </c>
      <c r="F28" s="94"/>
      <c r="G28" s="94">
        <v>17643</v>
      </c>
      <c r="H28" s="94"/>
      <c r="I28" s="94">
        <v>21530</v>
      </c>
      <c r="J28" s="94"/>
      <c r="K28" s="94">
        <v>25659</v>
      </c>
      <c r="L28" s="94"/>
      <c r="M28" s="94">
        <v>46596</v>
      </c>
      <c r="N28" s="94"/>
      <c r="O28" s="94">
        <v>22517</v>
      </c>
      <c r="P28" s="94"/>
      <c r="Q28" s="94">
        <v>24509</v>
      </c>
      <c r="R28" s="94"/>
      <c r="S28" s="94">
        <v>23505</v>
      </c>
      <c r="T28" s="94"/>
      <c r="U28" s="94">
        <v>27512</v>
      </c>
      <c r="V28" s="94"/>
      <c r="W28" s="94">
        <v>28730</v>
      </c>
      <c r="X28" s="94"/>
      <c r="Y28" s="94">
        <v>31668</v>
      </c>
    </row>
    <row r="29" spans="1:25">
      <c r="A29" s="3" t="s">
        <v>77</v>
      </c>
      <c r="C29" s="51">
        <v>-2418</v>
      </c>
      <c r="D29" s="51"/>
      <c r="E29" s="51">
        <v>-4163</v>
      </c>
      <c r="F29" s="51"/>
      <c r="G29" s="51">
        <v>-1009</v>
      </c>
      <c r="H29" s="51"/>
      <c r="I29" s="51">
        <v>-4976</v>
      </c>
      <c r="J29" s="51"/>
      <c r="K29" s="51">
        <v>-7127</v>
      </c>
      <c r="L29" s="51"/>
      <c r="M29" s="51">
        <v>-27379</v>
      </c>
      <c r="N29" s="51"/>
      <c r="O29" s="51">
        <v>-2173</v>
      </c>
      <c r="P29" s="51"/>
      <c r="Q29" s="51">
        <v>-1991</v>
      </c>
      <c r="R29" s="51"/>
      <c r="S29" s="51">
        <v>-2418</v>
      </c>
      <c r="T29" s="51"/>
      <c r="U29" s="51">
        <v>-2989</v>
      </c>
      <c r="V29" s="51"/>
      <c r="W29" s="51">
        <v>-3259</v>
      </c>
      <c r="X29" s="51"/>
      <c r="Y29" s="51">
        <v>-3018</v>
      </c>
    </row>
    <row r="30" spans="1:25" ht="28.8">
      <c r="A30" s="63" t="s">
        <v>124</v>
      </c>
      <c r="B30" s="63"/>
      <c r="C30" s="51">
        <v>0</v>
      </c>
      <c r="D30" s="51"/>
      <c r="E30" s="51">
        <v>0</v>
      </c>
      <c r="F30" s="51"/>
      <c r="G30" s="51">
        <v>0</v>
      </c>
      <c r="H30" s="51"/>
      <c r="I30" s="51">
        <v>0</v>
      </c>
      <c r="J30" s="51"/>
      <c r="K30" s="51">
        <v>-11</v>
      </c>
      <c r="L30" s="51"/>
      <c r="M30" s="51">
        <v>-19</v>
      </c>
      <c r="N30" s="51"/>
      <c r="O30" s="51">
        <v>-115</v>
      </c>
      <c r="P30" s="51"/>
      <c r="Q30" s="51">
        <v>-89</v>
      </c>
      <c r="R30" s="51"/>
      <c r="S30" s="51">
        <v>-98</v>
      </c>
      <c r="T30" s="51"/>
      <c r="U30" s="51">
        <v>-592</v>
      </c>
      <c r="V30" s="51"/>
      <c r="W30" s="51">
        <v>-288</v>
      </c>
      <c r="X30" s="51"/>
      <c r="Y30" s="51">
        <v>-378</v>
      </c>
    </row>
    <row r="31" spans="1:25">
      <c r="A31" s="63" t="s">
        <v>48</v>
      </c>
      <c r="B31" s="63"/>
      <c r="C31" s="51">
        <v>0</v>
      </c>
      <c r="D31" s="51"/>
      <c r="E31" s="51">
        <v>0</v>
      </c>
      <c r="F31" s="51"/>
      <c r="G31" s="51">
        <v>0</v>
      </c>
      <c r="H31" s="51"/>
      <c r="I31" s="51">
        <v>0</v>
      </c>
      <c r="J31" s="51"/>
      <c r="K31" s="51">
        <v>0</v>
      </c>
      <c r="L31" s="51"/>
      <c r="M31" s="51">
        <v>0</v>
      </c>
      <c r="N31" s="51"/>
      <c r="O31" s="51">
        <v>0</v>
      </c>
      <c r="P31" s="51"/>
      <c r="Q31" s="51">
        <v>0</v>
      </c>
      <c r="R31" s="51"/>
      <c r="S31" s="51">
        <v>0</v>
      </c>
      <c r="T31" s="51"/>
      <c r="U31" s="51">
        <v>0</v>
      </c>
      <c r="V31" s="51"/>
      <c r="W31" s="51">
        <v>0</v>
      </c>
      <c r="X31" s="51"/>
      <c r="Y31" s="51">
        <v>0</v>
      </c>
    </row>
    <row r="32" spans="1:25">
      <c r="A32" s="63" t="s">
        <v>123</v>
      </c>
      <c r="B32" s="63"/>
      <c r="C32" s="51">
        <v>0</v>
      </c>
      <c r="D32" s="51"/>
      <c r="E32" s="51">
        <v>0</v>
      </c>
      <c r="F32" s="51"/>
      <c r="G32" s="51">
        <v>0</v>
      </c>
      <c r="H32" s="51"/>
      <c r="I32" s="51">
        <v>0</v>
      </c>
      <c r="J32" s="51"/>
      <c r="K32" s="51">
        <v>0</v>
      </c>
      <c r="L32" s="51"/>
      <c r="M32" s="51">
        <v>0</v>
      </c>
      <c r="N32" s="51"/>
      <c r="O32" s="51">
        <v>0</v>
      </c>
      <c r="P32" s="51"/>
      <c r="Q32" s="51">
        <v>0</v>
      </c>
      <c r="R32" s="51"/>
      <c r="S32" s="51">
        <v>0</v>
      </c>
      <c r="T32" s="51"/>
      <c r="U32" s="51">
        <v>0</v>
      </c>
      <c r="V32" s="51"/>
      <c r="W32" s="51">
        <v>0</v>
      </c>
      <c r="X32" s="51"/>
      <c r="Y32" s="51">
        <v>0</v>
      </c>
    </row>
    <row r="33" spans="1:25" ht="28.8">
      <c r="A33" s="93" t="s">
        <v>165</v>
      </c>
      <c r="B33" s="93"/>
      <c r="C33" s="94">
        <f>SUM(C28:C32)</f>
        <v>15478</v>
      </c>
      <c r="D33" s="94"/>
      <c r="E33" s="94">
        <f>SUM(E28:E32)</f>
        <v>15527</v>
      </c>
      <c r="F33" s="94"/>
      <c r="G33" s="94">
        <f>SUM(G28:G32)</f>
        <v>16634</v>
      </c>
      <c r="H33" s="94"/>
      <c r="I33" s="94">
        <f>SUM(I28:I32)</f>
        <v>16554</v>
      </c>
      <c r="J33" s="94"/>
      <c r="K33" s="94">
        <f>SUM(K28:K32)</f>
        <v>18521</v>
      </c>
      <c r="L33" s="94"/>
      <c r="M33" s="94">
        <f>SUM(M28:M32)</f>
        <v>19198</v>
      </c>
      <c r="N33" s="94"/>
      <c r="O33" s="94">
        <f>SUM(O28:O32)</f>
        <v>20229</v>
      </c>
      <c r="P33" s="94"/>
      <c r="Q33" s="94">
        <f>SUM(Q28:Q32)</f>
        <v>22429</v>
      </c>
      <c r="R33" s="94"/>
      <c r="S33" s="94">
        <f>SUM(S28:S32)</f>
        <v>20989</v>
      </c>
      <c r="T33" s="94"/>
      <c r="U33" s="94">
        <f>SUM(U28:U32)</f>
        <v>23931</v>
      </c>
      <c r="V33" s="94"/>
      <c r="W33" s="94">
        <f>SUM(W28:W32)</f>
        <v>25183</v>
      </c>
      <c r="X33" s="94"/>
      <c r="Y33" s="94">
        <f>SUM(Y28:Y32)</f>
        <v>28272</v>
      </c>
    </row>
    <row r="34" spans="1:25">
      <c r="C34" s="51"/>
      <c r="D34" s="51"/>
      <c r="E34" s="51"/>
      <c r="F34" s="51"/>
      <c r="G34" s="51"/>
      <c r="H34" s="51"/>
      <c r="I34" s="51"/>
      <c r="J34" s="51"/>
      <c r="K34" s="51"/>
      <c r="L34" s="51"/>
      <c r="M34" s="51"/>
      <c r="N34" s="51"/>
      <c r="O34" s="51"/>
      <c r="P34" s="51"/>
      <c r="Q34" s="51"/>
      <c r="R34" s="51"/>
      <c r="S34" s="51"/>
      <c r="T34" s="51"/>
      <c r="U34" s="51"/>
      <c r="V34" s="51"/>
      <c r="W34" s="51"/>
      <c r="X34" s="51"/>
      <c r="Y34" s="51"/>
    </row>
    <row r="35" spans="1:25">
      <c r="A35" s="93" t="s">
        <v>166</v>
      </c>
      <c r="B35" s="93"/>
      <c r="C35" s="94">
        <v>42509</v>
      </c>
      <c r="D35" s="94"/>
      <c r="E35" s="94">
        <v>44883</v>
      </c>
      <c r="F35" s="94"/>
      <c r="G35" s="94">
        <v>43275</v>
      </c>
      <c r="H35" s="94"/>
      <c r="I35" s="94">
        <v>48219</v>
      </c>
      <c r="J35" s="94"/>
      <c r="K35" s="94">
        <v>58215</v>
      </c>
      <c r="L35" s="94"/>
      <c r="M35" s="94">
        <v>99966</v>
      </c>
      <c r="N35" s="94"/>
      <c r="O35" s="94">
        <v>52400</v>
      </c>
      <c r="P35" s="94"/>
      <c r="Q35" s="94">
        <v>55594</v>
      </c>
      <c r="R35" s="94"/>
      <c r="S35" s="94">
        <v>49163</v>
      </c>
      <c r="T35" s="94"/>
      <c r="U35" s="94">
        <v>56690</v>
      </c>
      <c r="V35" s="94"/>
      <c r="W35" s="94">
        <v>64829</v>
      </c>
      <c r="X35" s="94"/>
      <c r="Y35" s="94">
        <v>74805</v>
      </c>
    </row>
    <row r="36" spans="1:25">
      <c r="A36" s="3" t="s">
        <v>77</v>
      </c>
      <c r="C36" s="51">
        <v>-4463</v>
      </c>
      <c r="D36" s="51"/>
      <c r="E36" s="51">
        <v>-7998</v>
      </c>
      <c r="F36" s="51"/>
      <c r="G36" s="51">
        <v>-2179</v>
      </c>
      <c r="H36" s="51"/>
      <c r="I36" s="51">
        <v>-10033</v>
      </c>
      <c r="J36" s="51"/>
      <c r="K36" s="51">
        <v>-15104</v>
      </c>
      <c r="L36" s="51"/>
      <c r="M36" s="51">
        <v>-56781</v>
      </c>
      <c r="N36" s="51"/>
      <c r="O36" s="51">
        <v>-6707</v>
      </c>
      <c r="P36" s="51"/>
      <c r="Q36" s="51">
        <v>-6106</v>
      </c>
      <c r="R36" s="51"/>
      <c r="S36" s="51">
        <v>-5405</v>
      </c>
      <c r="T36" s="51"/>
      <c r="U36" s="51">
        <v>-6122</v>
      </c>
      <c r="V36" s="51"/>
      <c r="W36" s="51">
        <v>-6480</v>
      </c>
      <c r="X36" s="51"/>
      <c r="Y36" s="51">
        <v>-6146</v>
      </c>
    </row>
    <row r="37" spans="1:25" ht="28.8">
      <c r="A37" s="63" t="s">
        <v>124</v>
      </c>
      <c r="B37" s="63"/>
      <c r="C37" s="51">
        <v>0</v>
      </c>
      <c r="D37" s="51"/>
      <c r="E37" s="51">
        <v>0</v>
      </c>
      <c r="F37" s="51"/>
      <c r="G37" s="51">
        <v>0</v>
      </c>
      <c r="H37" s="51"/>
      <c r="I37" s="51">
        <v>0</v>
      </c>
      <c r="J37" s="51"/>
      <c r="K37" s="51">
        <v>-4</v>
      </c>
      <c r="L37" s="51"/>
      <c r="M37" s="51">
        <v>-343</v>
      </c>
      <c r="N37" s="51"/>
      <c r="O37" s="51">
        <v>-51</v>
      </c>
      <c r="P37" s="51"/>
      <c r="Q37" s="51">
        <v>-54</v>
      </c>
      <c r="R37" s="51"/>
      <c r="S37" s="51">
        <v>-127</v>
      </c>
      <c r="T37" s="51"/>
      <c r="U37" s="51">
        <v>-578</v>
      </c>
      <c r="V37" s="51"/>
      <c r="W37" s="51">
        <v>-288</v>
      </c>
      <c r="X37" s="51"/>
      <c r="Y37" s="51">
        <v>-637</v>
      </c>
    </row>
    <row r="38" spans="1:25">
      <c r="A38" s="63" t="s">
        <v>48</v>
      </c>
      <c r="B38" s="63"/>
      <c r="C38" s="51">
        <v>0</v>
      </c>
      <c r="D38" s="51"/>
      <c r="E38" s="51">
        <v>0</v>
      </c>
      <c r="F38" s="51"/>
      <c r="G38" s="51">
        <v>0</v>
      </c>
      <c r="H38" s="51"/>
      <c r="I38" s="51">
        <v>0</v>
      </c>
      <c r="J38" s="51"/>
      <c r="K38" s="51">
        <v>0</v>
      </c>
      <c r="L38" s="51"/>
      <c r="M38" s="51">
        <v>0</v>
      </c>
      <c r="N38" s="51"/>
      <c r="O38" s="51">
        <v>0</v>
      </c>
      <c r="P38" s="51"/>
      <c r="Q38" s="51">
        <v>0</v>
      </c>
      <c r="R38" s="51"/>
      <c r="S38" s="51">
        <v>0</v>
      </c>
      <c r="T38" s="51"/>
      <c r="U38" s="51">
        <v>0</v>
      </c>
      <c r="V38" s="51"/>
      <c r="W38" s="51">
        <v>0</v>
      </c>
      <c r="X38" s="51"/>
      <c r="Y38" s="51">
        <v>0</v>
      </c>
    </row>
    <row r="39" spans="1:25">
      <c r="A39" s="63" t="s">
        <v>123</v>
      </c>
      <c r="B39" s="63"/>
      <c r="C39" s="51">
        <v>0</v>
      </c>
      <c r="D39" s="51"/>
      <c r="E39" s="51">
        <v>0</v>
      </c>
      <c r="F39" s="51"/>
      <c r="G39" s="51">
        <v>0</v>
      </c>
      <c r="H39" s="51"/>
      <c r="I39" s="51">
        <v>0</v>
      </c>
      <c r="J39" s="51"/>
      <c r="K39" s="51">
        <v>0</v>
      </c>
      <c r="L39" s="51"/>
      <c r="M39" s="51">
        <v>0</v>
      </c>
      <c r="N39" s="51"/>
      <c r="O39" s="51">
        <v>0</v>
      </c>
      <c r="P39" s="51"/>
      <c r="Q39" s="51">
        <v>0</v>
      </c>
      <c r="R39" s="51"/>
      <c r="S39" s="51">
        <v>0</v>
      </c>
      <c r="T39" s="51"/>
      <c r="U39" s="51">
        <v>0</v>
      </c>
      <c r="V39" s="51"/>
      <c r="W39" s="51">
        <v>0</v>
      </c>
      <c r="X39" s="51"/>
      <c r="Y39" s="51">
        <v>0</v>
      </c>
    </row>
    <row r="40" spans="1:25">
      <c r="A40" s="93" t="s">
        <v>167</v>
      </c>
      <c r="B40" s="93"/>
      <c r="C40" s="94">
        <f>SUM(C35:C39)</f>
        <v>38046</v>
      </c>
      <c r="D40" s="94"/>
      <c r="E40" s="94">
        <f>SUM(E35:E39)</f>
        <v>36885</v>
      </c>
      <c r="F40" s="94"/>
      <c r="G40" s="94">
        <f>SUM(G35:G39)</f>
        <v>41096</v>
      </c>
      <c r="H40" s="94"/>
      <c r="I40" s="94">
        <f>SUM(I35:I39)</f>
        <v>38186</v>
      </c>
      <c r="J40" s="94"/>
      <c r="K40" s="94">
        <f>SUM(K35:K39)</f>
        <v>43107</v>
      </c>
      <c r="L40" s="94"/>
      <c r="M40" s="94">
        <f>SUM(M35:M39)</f>
        <v>42842</v>
      </c>
      <c r="N40" s="94"/>
      <c r="O40" s="94">
        <f>SUM(O35:O39)</f>
        <v>45642</v>
      </c>
      <c r="P40" s="94"/>
      <c r="Q40" s="94">
        <f>SUM(Q35:Q39)</f>
        <v>49434</v>
      </c>
      <c r="R40" s="94"/>
      <c r="S40" s="94">
        <f>SUM(S35:S39)</f>
        <v>43631</v>
      </c>
      <c r="T40" s="94"/>
      <c r="U40" s="94">
        <f>SUM(U35:U39)</f>
        <v>49990</v>
      </c>
      <c r="V40" s="94"/>
      <c r="W40" s="94">
        <f>SUM(W35:W39)</f>
        <v>58061</v>
      </c>
      <c r="X40" s="94"/>
      <c r="Y40" s="94">
        <f>SUM(Y35:Y39)</f>
        <v>68022</v>
      </c>
    </row>
    <row r="41" spans="1:25">
      <c r="C41" s="51"/>
      <c r="D41" s="51"/>
      <c r="E41" s="51"/>
      <c r="F41" s="51"/>
      <c r="G41" s="51"/>
      <c r="H41" s="51"/>
      <c r="I41" s="51"/>
      <c r="J41" s="51"/>
      <c r="K41" s="51"/>
      <c r="L41" s="51"/>
      <c r="M41" s="51"/>
      <c r="N41" s="51"/>
      <c r="O41" s="51"/>
      <c r="P41" s="51"/>
      <c r="Q41" s="51"/>
      <c r="R41" s="51"/>
      <c r="S41" s="51"/>
      <c r="T41" s="51"/>
      <c r="U41" s="51"/>
      <c r="V41" s="51"/>
      <c r="W41" s="51"/>
      <c r="X41" s="51"/>
      <c r="Y41" s="51"/>
    </row>
    <row r="42" spans="1:25">
      <c r="A42" s="93" t="s">
        <v>168</v>
      </c>
      <c r="B42" s="93"/>
      <c r="C42" s="94">
        <v>19881</v>
      </c>
      <c r="D42" s="94"/>
      <c r="E42" s="94">
        <v>25211</v>
      </c>
      <c r="F42" s="94"/>
      <c r="G42" s="94">
        <v>19672</v>
      </c>
      <c r="H42" s="94"/>
      <c r="I42" s="94">
        <v>27014</v>
      </c>
      <c r="J42" s="94"/>
      <c r="K42" s="94">
        <v>31882</v>
      </c>
      <c r="L42" s="94"/>
      <c r="M42" s="94">
        <v>86953</v>
      </c>
      <c r="N42" s="94"/>
      <c r="O42" s="94">
        <v>21883</v>
      </c>
      <c r="P42" s="94"/>
      <c r="Q42" s="94">
        <v>21265</v>
      </c>
      <c r="R42" s="94"/>
      <c r="S42" s="94">
        <v>21527</v>
      </c>
      <c r="T42" s="94"/>
      <c r="U42" s="94">
        <v>22110</v>
      </c>
      <c r="V42" s="94"/>
      <c r="W42" s="94">
        <v>23442</v>
      </c>
      <c r="X42" s="94"/>
      <c r="Y42" s="94">
        <v>25140</v>
      </c>
    </row>
    <row r="43" spans="1:25">
      <c r="A43" s="3" t="s">
        <v>77</v>
      </c>
      <c r="C43" s="51">
        <v>-5233</v>
      </c>
      <c r="D43" s="51"/>
      <c r="E43" s="51">
        <v>-8963</v>
      </c>
      <c r="F43" s="51"/>
      <c r="G43" s="51">
        <v>-2393</v>
      </c>
      <c r="H43" s="51"/>
      <c r="I43" s="51">
        <v>-11546</v>
      </c>
      <c r="J43" s="51"/>
      <c r="K43" s="51">
        <v>-15885</v>
      </c>
      <c r="L43" s="51"/>
      <c r="M43" s="51">
        <v>-57866</v>
      </c>
      <c r="N43" s="51"/>
      <c r="O43" s="51">
        <v>-3316</v>
      </c>
      <c r="P43" s="51"/>
      <c r="Q43" s="51">
        <v>-3358</v>
      </c>
      <c r="R43" s="51"/>
      <c r="S43" s="51">
        <v>-3351</v>
      </c>
      <c r="T43" s="51"/>
      <c r="U43" s="51">
        <v>-3854</v>
      </c>
      <c r="V43" s="51"/>
      <c r="W43" s="51">
        <v>-3783</v>
      </c>
      <c r="X43" s="51"/>
      <c r="Y43" s="51">
        <v>-3652</v>
      </c>
    </row>
    <row r="44" spans="1:25" ht="28.8">
      <c r="A44" s="63" t="s">
        <v>124</v>
      </c>
      <c r="B44" s="63"/>
      <c r="C44" s="51">
        <v>0</v>
      </c>
      <c r="D44" s="51"/>
      <c r="E44" s="51">
        <v>0</v>
      </c>
      <c r="F44" s="51"/>
      <c r="G44" s="51">
        <v>0</v>
      </c>
      <c r="H44" s="51"/>
      <c r="I44" s="51">
        <v>0</v>
      </c>
      <c r="J44" s="51"/>
      <c r="K44" s="51">
        <v>0</v>
      </c>
      <c r="L44" s="51"/>
      <c r="M44" s="51">
        <v>-1</v>
      </c>
      <c r="N44" s="51"/>
      <c r="O44" s="51">
        <v>-3</v>
      </c>
      <c r="P44" s="51"/>
      <c r="Q44" s="51">
        <v>-2</v>
      </c>
      <c r="R44" s="51"/>
      <c r="S44" s="51">
        <v>-7</v>
      </c>
      <c r="T44" s="51"/>
      <c r="U44" s="51">
        <v>-167</v>
      </c>
      <c r="V44" s="51"/>
      <c r="W44" s="51">
        <v>-34</v>
      </c>
      <c r="X44" s="51"/>
      <c r="Y44" s="51">
        <v>-202</v>
      </c>
    </row>
    <row r="45" spans="1:25">
      <c r="A45" s="63" t="s">
        <v>48</v>
      </c>
      <c r="B45" s="63"/>
      <c r="C45" s="51">
        <v>0</v>
      </c>
      <c r="D45" s="51"/>
      <c r="E45" s="51">
        <v>0</v>
      </c>
      <c r="F45" s="51"/>
      <c r="G45" s="51">
        <v>0</v>
      </c>
      <c r="H45" s="51"/>
      <c r="I45" s="51">
        <v>0</v>
      </c>
      <c r="J45" s="51"/>
      <c r="K45" s="51">
        <v>0</v>
      </c>
      <c r="L45" s="51"/>
      <c r="M45" s="51">
        <v>0</v>
      </c>
      <c r="N45" s="51"/>
      <c r="O45" s="51">
        <v>0</v>
      </c>
      <c r="P45" s="51"/>
      <c r="Q45" s="51">
        <v>0</v>
      </c>
      <c r="R45" s="51"/>
      <c r="S45" s="51">
        <v>0</v>
      </c>
      <c r="T45" s="51"/>
      <c r="U45" s="51">
        <v>0</v>
      </c>
      <c r="V45" s="51"/>
      <c r="W45" s="51">
        <v>0</v>
      </c>
      <c r="X45" s="51"/>
      <c r="Y45" s="51">
        <v>0</v>
      </c>
    </row>
    <row r="46" spans="1:25">
      <c r="A46" s="63" t="s">
        <v>123</v>
      </c>
      <c r="B46" s="63"/>
      <c r="C46" s="51">
        <v>-1333</v>
      </c>
      <c r="D46" s="51"/>
      <c r="E46" s="51">
        <v>-3939</v>
      </c>
      <c r="F46" s="51"/>
      <c r="G46" s="51">
        <v>-4821</v>
      </c>
      <c r="H46" s="51"/>
      <c r="I46" s="51">
        <v>-2450</v>
      </c>
      <c r="J46" s="51"/>
      <c r="K46" s="51">
        <v>-3864</v>
      </c>
      <c r="L46" s="51"/>
      <c r="M46" s="51">
        <v>-14090</v>
      </c>
      <c r="N46" s="51"/>
      <c r="O46" s="51">
        <v>-2384</v>
      </c>
      <c r="P46" s="51"/>
      <c r="Q46" s="51">
        <v>-1281</v>
      </c>
      <c r="R46" s="51"/>
      <c r="S46" s="51">
        <v>-1559</v>
      </c>
      <c r="T46" s="51"/>
      <c r="U46" s="51">
        <v>-1339</v>
      </c>
      <c r="V46" s="51"/>
      <c r="W46" s="51">
        <v>-500</v>
      </c>
      <c r="X46" s="51"/>
      <c r="Y46" s="51">
        <v>42</v>
      </c>
    </row>
    <row r="47" spans="1:25" ht="28.8">
      <c r="A47" s="93" t="s">
        <v>169</v>
      </c>
      <c r="B47" s="93"/>
      <c r="C47" s="94">
        <f>SUM(C42:C46)</f>
        <v>13315</v>
      </c>
      <c r="D47" s="94"/>
      <c r="E47" s="94">
        <f>SUM(E42:E46)</f>
        <v>12309</v>
      </c>
      <c r="F47" s="94"/>
      <c r="G47" s="94">
        <f>SUM(G42:G46)</f>
        <v>12458</v>
      </c>
      <c r="H47" s="94"/>
      <c r="I47" s="94">
        <f>SUM(I42:I46)</f>
        <v>13018</v>
      </c>
      <c r="J47" s="94"/>
      <c r="K47" s="94">
        <f>SUM(K42:K46)</f>
        <v>12133</v>
      </c>
      <c r="L47" s="94"/>
      <c r="M47" s="94">
        <f>SUM(M42:M46)</f>
        <v>14996</v>
      </c>
      <c r="N47" s="94"/>
      <c r="O47" s="94">
        <f>SUM(O42:O46)</f>
        <v>16180</v>
      </c>
      <c r="P47" s="94"/>
      <c r="Q47" s="94">
        <f>SUM(Q42:Q46)</f>
        <v>16624</v>
      </c>
      <c r="R47" s="94"/>
      <c r="S47" s="94">
        <f>SUM(S42:S46)</f>
        <v>16610</v>
      </c>
      <c r="T47" s="94"/>
      <c r="U47" s="94">
        <f>SUM(U42:U46)</f>
        <v>16750</v>
      </c>
      <c r="V47" s="94"/>
      <c r="W47" s="94">
        <f>SUM(W42:W46)</f>
        <v>19125</v>
      </c>
      <c r="X47" s="94"/>
      <c r="Y47" s="94">
        <f>SUM(Y42:Y46)</f>
        <v>21328</v>
      </c>
    </row>
    <row r="48" spans="1:25">
      <c r="C48" s="51"/>
      <c r="D48" s="51"/>
      <c r="E48" s="51"/>
      <c r="F48" s="51"/>
      <c r="G48" s="51"/>
      <c r="H48" s="51"/>
      <c r="I48" s="51"/>
      <c r="J48" s="51"/>
      <c r="K48" s="51"/>
      <c r="L48" s="51"/>
      <c r="M48" s="51"/>
      <c r="N48" s="51"/>
      <c r="O48" s="51"/>
      <c r="P48" s="51"/>
      <c r="Q48" s="51"/>
      <c r="R48" s="51"/>
      <c r="S48" s="51"/>
      <c r="T48" s="51"/>
      <c r="U48" s="51"/>
      <c r="V48" s="51"/>
      <c r="W48" s="51"/>
      <c r="X48" s="51"/>
      <c r="Y48" s="51"/>
    </row>
    <row r="49" spans="1:25" ht="28.8">
      <c r="A49" s="144" t="s">
        <v>171</v>
      </c>
      <c r="B49" s="93"/>
      <c r="C49" s="94">
        <v>12049</v>
      </c>
      <c r="D49" s="94"/>
      <c r="E49" s="94">
        <v>11964</v>
      </c>
      <c r="F49" s="94"/>
      <c r="G49" s="94">
        <v>11879</v>
      </c>
      <c r="H49" s="94"/>
      <c r="I49" s="94">
        <v>11794</v>
      </c>
      <c r="J49" s="94"/>
      <c r="K49" s="94">
        <v>10142</v>
      </c>
      <c r="L49" s="94"/>
      <c r="M49" s="94">
        <v>10061</v>
      </c>
      <c r="N49" s="94"/>
      <c r="O49" s="94">
        <v>10039</v>
      </c>
      <c r="P49" s="94"/>
      <c r="Q49" s="94">
        <v>10038</v>
      </c>
      <c r="R49" s="94"/>
      <c r="S49" s="94">
        <v>8686</v>
      </c>
      <c r="T49" s="94"/>
      <c r="U49" s="94">
        <v>8686</v>
      </c>
      <c r="V49" s="94"/>
      <c r="W49" s="94">
        <v>8685</v>
      </c>
      <c r="X49" s="94"/>
      <c r="Y49" s="94">
        <v>8687</v>
      </c>
    </row>
    <row r="50" spans="1:25">
      <c r="A50" s="3" t="s">
        <v>77</v>
      </c>
      <c r="C50" s="51">
        <v>0</v>
      </c>
      <c r="D50" s="51"/>
      <c r="E50" s="51">
        <v>0</v>
      </c>
      <c r="F50" s="51"/>
      <c r="G50" s="51">
        <v>0</v>
      </c>
      <c r="H50" s="51"/>
      <c r="I50" s="51">
        <v>0</v>
      </c>
      <c r="J50" s="51"/>
      <c r="K50" s="51">
        <v>0</v>
      </c>
      <c r="L50" s="51"/>
      <c r="M50" s="51">
        <v>0</v>
      </c>
      <c r="N50" s="51"/>
      <c r="O50" s="51">
        <v>0</v>
      </c>
      <c r="P50" s="51"/>
      <c r="Q50" s="51">
        <v>0</v>
      </c>
      <c r="R50" s="51"/>
      <c r="S50" s="51">
        <v>0</v>
      </c>
      <c r="T50" s="51"/>
      <c r="U50" s="51">
        <v>0</v>
      </c>
      <c r="V50" s="51"/>
      <c r="W50" s="51">
        <v>0</v>
      </c>
      <c r="X50" s="51"/>
      <c r="Y50" s="51">
        <v>0</v>
      </c>
    </row>
    <row r="51" spans="1:25" ht="28.8">
      <c r="A51" s="63" t="s">
        <v>124</v>
      </c>
      <c r="B51" s="63"/>
      <c r="C51" s="51">
        <v>0</v>
      </c>
      <c r="D51" s="51"/>
      <c r="E51" s="51">
        <v>0</v>
      </c>
      <c r="F51" s="51"/>
      <c r="G51" s="51">
        <v>0</v>
      </c>
      <c r="H51" s="51"/>
      <c r="I51" s="51">
        <v>0</v>
      </c>
      <c r="J51" s="51"/>
      <c r="K51" s="51">
        <v>0</v>
      </c>
      <c r="L51" s="51"/>
      <c r="M51" s="51">
        <v>0</v>
      </c>
      <c r="N51" s="51"/>
      <c r="O51" s="51">
        <v>0</v>
      </c>
      <c r="P51" s="51"/>
      <c r="Q51" s="51">
        <v>0</v>
      </c>
      <c r="R51" s="51"/>
      <c r="S51" s="51">
        <v>0</v>
      </c>
      <c r="T51" s="51"/>
      <c r="U51" s="51">
        <v>0</v>
      </c>
      <c r="V51" s="51"/>
      <c r="W51" s="51">
        <v>0</v>
      </c>
      <c r="X51" s="51"/>
      <c r="Y51" s="51">
        <v>0</v>
      </c>
    </row>
    <row r="52" spans="1:25">
      <c r="A52" s="63" t="s">
        <v>48</v>
      </c>
      <c r="B52" s="63"/>
      <c r="C52" s="51">
        <f>-C49</f>
        <v>-12049</v>
      </c>
      <c r="D52" s="51"/>
      <c r="E52" s="51">
        <f>-E49</f>
        <v>-11964</v>
      </c>
      <c r="F52" s="51"/>
      <c r="G52" s="51">
        <f>-G49</f>
        <v>-11879</v>
      </c>
      <c r="H52" s="51"/>
      <c r="I52" s="51">
        <f>-I49</f>
        <v>-11794</v>
      </c>
      <c r="J52" s="51"/>
      <c r="K52" s="51">
        <f>-K49</f>
        <v>-10142</v>
      </c>
      <c r="L52" s="51"/>
      <c r="M52" s="51">
        <f>-M49</f>
        <v>-10061</v>
      </c>
      <c r="N52" s="51"/>
      <c r="O52" s="51">
        <f>-O49</f>
        <v>-10039</v>
      </c>
      <c r="P52" s="51"/>
      <c r="Q52" s="51">
        <f>-Q49</f>
        <v>-10038</v>
      </c>
      <c r="R52" s="51"/>
      <c r="S52" s="51">
        <f>-S49</f>
        <v>-8686</v>
      </c>
      <c r="T52" s="51"/>
      <c r="U52" s="51">
        <f>-U49</f>
        <v>-8686</v>
      </c>
      <c r="V52" s="51"/>
      <c r="W52" s="51">
        <f>-W49</f>
        <v>-8685</v>
      </c>
      <c r="X52" s="51"/>
      <c r="Y52" s="51">
        <f>-Y49</f>
        <v>-8687</v>
      </c>
    </row>
    <row r="53" spans="1:25">
      <c r="A53" s="63" t="s">
        <v>123</v>
      </c>
      <c r="B53" s="63"/>
      <c r="C53" s="51">
        <v>0</v>
      </c>
      <c r="D53" s="51"/>
      <c r="E53" s="51">
        <v>0</v>
      </c>
      <c r="F53" s="51"/>
      <c r="G53" s="51">
        <v>0</v>
      </c>
      <c r="H53" s="51"/>
      <c r="I53" s="51">
        <v>0</v>
      </c>
      <c r="J53" s="51"/>
      <c r="K53" s="51">
        <v>0</v>
      </c>
      <c r="L53" s="51"/>
      <c r="M53" s="51">
        <v>0</v>
      </c>
      <c r="N53" s="51"/>
      <c r="O53" s="51">
        <v>0</v>
      </c>
      <c r="P53" s="51"/>
      <c r="Q53" s="51">
        <v>0</v>
      </c>
      <c r="R53" s="51"/>
      <c r="S53" s="51">
        <v>0</v>
      </c>
      <c r="T53" s="51"/>
      <c r="U53" s="51">
        <v>0</v>
      </c>
      <c r="V53" s="51"/>
      <c r="W53" s="51">
        <v>0</v>
      </c>
      <c r="X53" s="51"/>
      <c r="Y53" s="51">
        <v>0</v>
      </c>
    </row>
    <row r="54" spans="1:25" ht="28.8">
      <c r="A54" s="144" t="s">
        <v>170</v>
      </c>
      <c r="B54" s="93"/>
      <c r="C54" s="94">
        <f>SUM(C49:C53)</f>
        <v>0</v>
      </c>
      <c r="D54" s="94"/>
      <c r="E54" s="94">
        <f>SUM(E49:E53)</f>
        <v>0</v>
      </c>
      <c r="F54" s="94"/>
      <c r="G54" s="94">
        <f>SUM(G49:G53)</f>
        <v>0</v>
      </c>
      <c r="H54" s="94"/>
      <c r="I54" s="94">
        <f>SUM(I49:I53)</f>
        <v>0</v>
      </c>
      <c r="J54" s="94"/>
      <c r="K54" s="94">
        <f>SUM(K49:K53)</f>
        <v>0</v>
      </c>
      <c r="L54" s="94"/>
      <c r="M54" s="94">
        <f>SUM(M49:M53)</f>
        <v>0</v>
      </c>
      <c r="N54" s="94"/>
      <c r="O54" s="94">
        <f>SUM(O49:O53)</f>
        <v>0</v>
      </c>
      <c r="P54" s="94"/>
      <c r="Q54" s="94">
        <f>SUM(Q49:Q53)</f>
        <v>0</v>
      </c>
      <c r="R54" s="94"/>
      <c r="S54" s="94">
        <f>SUM(S49:S53)</f>
        <v>0</v>
      </c>
      <c r="T54" s="94"/>
      <c r="U54" s="94">
        <f>SUM(U49:U53)</f>
        <v>0</v>
      </c>
      <c r="V54" s="94"/>
      <c r="W54" s="94">
        <f>SUM(W49:W53)</f>
        <v>0</v>
      </c>
      <c r="X54" s="94"/>
      <c r="Y54" s="94">
        <f>SUM(Y49:Y53)</f>
        <v>0</v>
      </c>
    </row>
    <row r="55" spans="1:25">
      <c r="C55" s="51"/>
      <c r="D55" s="51"/>
      <c r="E55" s="51"/>
      <c r="F55" s="51"/>
      <c r="G55" s="51"/>
      <c r="H55" s="51"/>
      <c r="I55" s="51"/>
      <c r="J55" s="51"/>
      <c r="K55" s="51"/>
      <c r="L55" s="51"/>
      <c r="M55" s="51"/>
      <c r="N55" s="51"/>
      <c r="O55" s="51"/>
      <c r="P55" s="51"/>
      <c r="Q55" s="51"/>
      <c r="R55" s="51"/>
      <c r="S55" s="51"/>
      <c r="T55" s="51"/>
      <c r="U55" s="51"/>
      <c r="V55" s="51"/>
      <c r="W55" s="51"/>
      <c r="X55" s="51"/>
      <c r="Y55" s="51"/>
    </row>
    <row r="56" spans="1:25">
      <c r="A56" s="93" t="s">
        <v>123</v>
      </c>
      <c r="B56" s="93"/>
      <c r="C56" s="94">
        <v>410</v>
      </c>
      <c r="D56" s="94"/>
      <c r="E56" s="94">
        <v>73</v>
      </c>
      <c r="F56" s="94"/>
      <c r="G56" s="94">
        <v>-24</v>
      </c>
      <c r="H56" s="94"/>
      <c r="I56" s="94">
        <v>1304</v>
      </c>
      <c r="J56" s="94"/>
      <c r="K56" s="94">
        <v>115</v>
      </c>
      <c r="L56" s="94"/>
      <c r="M56" s="94">
        <v>779</v>
      </c>
      <c r="N56" s="94"/>
      <c r="O56" s="94">
        <v>199</v>
      </c>
      <c r="P56" s="94"/>
      <c r="Q56" s="94">
        <v>-1</v>
      </c>
      <c r="R56" s="94"/>
      <c r="S56" s="94">
        <v>-21</v>
      </c>
      <c r="T56" s="94"/>
      <c r="U56" s="94">
        <v>46</v>
      </c>
      <c r="V56" s="94"/>
      <c r="W56" s="94">
        <v>-2</v>
      </c>
      <c r="X56" s="94"/>
      <c r="Y56" s="94">
        <v>17</v>
      </c>
    </row>
    <row r="57" spans="1:25">
      <c r="A57" s="3" t="s">
        <v>77</v>
      </c>
      <c r="C57" s="51">
        <v>0</v>
      </c>
      <c r="D57" s="51"/>
      <c r="E57" s="51">
        <v>0</v>
      </c>
      <c r="F57" s="51"/>
      <c r="G57" s="51">
        <v>0</v>
      </c>
      <c r="H57" s="51"/>
      <c r="I57" s="51">
        <v>0</v>
      </c>
      <c r="J57" s="51"/>
      <c r="K57" s="51">
        <v>0</v>
      </c>
      <c r="L57" s="51"/>
      <c r="M57" s="51">
        <v>0</v>
      </c>
      <c r="N57" s="51"/>
      <c r="O57" s="51">
        <v>0</v>
      </c>
      <c r="P57" s="51"/>
      <c r="Q57" s="51">
        <v>0</v>
      </c>
      <c r="R57" s="51"/>
      <c r="S57" s="51">
        <v>0</v>
      </c>
      <c r="T57" s="51"/>
      <c r="U57" s="51">
        <v>0</v>
      </c>
      <c r="V57" s="51"/>
      <c r="W57" s="51">
        <v>0</v>
      </c>
      <c r="X57" s="51"/>
      <c r="Y57" s="51">
        <v>0</v>
      </c>
    </row>
    <row r="58" spans="1:25" ht="28.8">
      <c r="A58" s="63" t="s">
        <v>124</v>
      </c>
      <c r="B58" s="63"/>
      <c r="C58" s="51">
        <v>0</v>
      </c>
      <c r="D58" s="51"/>
      <c r="E58" s="51">
        <v>0</v>
      </c>
      <c r="F58" s="51"/>
      <c r="G58" s="51">
        <v>0</v>
      </c>
      <c r="H58" s="51"/>
      <c r="I58" s="51">
        <v>0</v>
      </c>
      <c r="J58" s="51"/>
      <c r="K58" s="51">
        <v>0</v>
      </c>
      <c r="L58" s="51"/>
      <c r="M58" s="51">
        <v>0</v>
      </c>
      <c r="N58" s="51"/>
      <c r="O58" s="51">
        <v>0</v>
      </c>
      <c r="P58" s="51"/>
      <c r="Q58" s="51">
        <v>0</v>
      </c>
      <c r="R58" s="51"/>
      <c r="S58" s="51">
        <v>0</v>
      </c>
      <c r="T58" s="51"/>
      <c r="U58" s="51">
        <v>0</v>
      </c>
      <c r="V58" s="51"/>
      <c r="W58" s="51">
        <v>0</v>
      </c>
      <c r="X58" s="51"/>
      <c r="Y58" s="51">
        <v>0</v>
      </c>
    </row>
    <row r="59" spans="1:25">
      <c r="A59" s="63" t="s">
        <v>48</v>
      </c>
      <c r="B59" s="63"/>
      <c r="C59" s="51">
        <v>0</v>
      </c>
      <c r="D59" s="51"/>
      <c r="E59" s="51">
        <v>0</v>
      </c>
      <c r="F59" s="51"/>
      <c r="G59" s="51">
        <v>0</v>
      </c>
      <c r="H59" s="51"/>
      <c r="I59" s="51">
        <v>0</v>
      </c>
      <c r="J59" s="51"/>
      <c r="K59" s="51">
        <v>0</v>
      </c>
      <c r="L59" s="51"/>
      <c r="M59" s="51">
        <v>0</v>
      </c>
      <c r="N59" s="51"/>
      <c r="O59" s="51">
        <v>0</v>
      </c>
      <c r="P59" s="51"/>
      <c r="Q59" s="51">
        <v>0</v>
      </c>
      <c r="R59" s="51"/>
      <c r="S59" s="51">
        <v>0</v>
      </c>
      <c r="T59" s="51"/>
      <c r="U59" s="51">
        <v>0</v>
      </c>
      <c r="V59" s="51"/>
      <c r="W59" s="51">
        <v>0</v>
      </c>
      <c r="X59" s="51"/>
      <c r="Y59" s="51">
        <v>0</v>
      </c>
    </row>
    <row r="60" spans="1:25">
      <c r="A60" s="63" t="s">
        <v>123</v>
      </c>
      <c r="B60" s="63"/>
      <c r="C60" s="51">
        <f>-C56</f>
        <v>-410</v>
      </c>
      <c r="D60" s="51"/>
      <c r="E60" s="51">
        <f>-E56</f>
        <v>-73</v>
      </c>
      <c r="F60" s="51"/>
      <c r="G60" s="51">
        <f>-G56</f>
        <v>24</v>
      </c>
      <c r="H60" s="51"/>
      <c r="I60" s="51">
        <f>-I56</f>
        <v>-1304</v>
      </c>
      <c r="J60" s="51"/>
      <c r="K60" s="51">
        <f>-K56</f>
        <v>-115</v>
      </c>
      <c r="L60" s="51"/>
      <c r="M60" s="51">
        <f>-M56</f>
        <v>-779</v>
      </c>
      <c r="N60" s="51"/>
      <c r="O60" s="51">
        <f>-O56</f>
        <v>-199</v>
      </c>
      <c r="P60" s="51"/>
      <c r="Q60" s="51">
        <f>-Q56</f>
        <v>1</v>
      </c>
      <c r="R60" s="51"/>
      <c r="S60" s="51">
        <f>-S56</f>
        <v>21</v>
      </c>
      <c r="T60" s="51"/>
      <c r="U60" s="51">
        <f>-U56</f>
        <v>-46</v>
      </c>
      <c r="V60" s="51"/>
      <c r="W60" s="51">
        <f>-W56</f>
        <v>2</v>
      </c>
      <c r="X60" s="51"/>
      <c r="Y60" s="51">
        <f>-Y56</f>
        <v>-17</v>
      </c>
    </row>
    <row r="61" spans="1:25">
      <c r="A61" s="93" t="s">
        <v>172</v>
      </c>
      <c r="B61" s="93"/>
      <c r="C61" s="94">
        <f>SUM(C56:C60)</f>
        <v>0</v>
      </c>
      <c r="D61" s="94"/>
      <c r="E61" s="94">
        <f>SUM(E56:E60)</f>
        <v>0</v>
      </c>
      <c r="F61" s="94"/>
      <c r="G61" s="94">
        <f>SUM(G56:G60)</f>
        <v>0</v>
      </c>
      <c r="H61" s="94"/>
      <c r="I61" s="94">
        <f>SUM(I56:I60)</f>
        <v>0</v>
      </c>
      <c r="J61" s="94"/>
      <c r="K61" s="94">
        <f>SUM(K56:K60)</f>
        <v>0</v>
      </c>
      <c r="L61" s="94"/>
      <c r="M61" s="94">
        <f>SUM(M56:M60)</f>
        <v>0</v>
      </c>
      <c r="N61" s="94"/>
      <c r="O61" s="94">
        <f>SUM(O56:O60)</f>
        <v>0</v>
      </c>
      <c r="P61" s="94"/>
      <c r="Q61" s="94">
        <f>SUM(Q56:Q60)</f>
        <v>0</v>
      </c>
      <c r="R61" s="94"/>
      <c r="S61" s="94">
        <f>SUM(S56:S60)</f>
        <v>0</v>
      </c>
      <c r="T61" s="94"/>
      <c r="U61" s="94">
        <f>SUM(U56:U60)</f>
        <v>0</v>
      </c>
      <c r="V61" s="94"/>
      <c r="W61" s="94">
        <f>SUM(W56:W60)</f>
        <v>0</v>
      </c>
      <c r="X61" s="94"/>
      <c r="Y61" s="94">
        <f>SUM(Y56:Y60)</f>
        <v>0</v>
      </c>
    </row>
    <row r="62" spans="1:25">
      <c r="C62" s="51"/>
      <c r="D62" s="51"/>
      <c r="E62" s="51"/>
      <c r="F62" s="51"/>
      <c r="G62" s="51"/>
      <c r="H62" s="51"/>
      <c r="I62" s="51"/>
      <c r="J62" s="51"/>
      <c r="K62" s="51"/>
      <c r="L62" s="51"/>
      <c r="M62" s="51"/>
      <c r="N62" s="51"/>
      <c r="O62" s="51"/>
      <c r="P62" s="51"/>
      <c r="Q62" s="51"/>
      <c r="R62" s="51"/>
      <c r="S62" s="51"/>
      <c r="T62" s="51"/>
      <c r="U62" s="51"/>
      <c r="V62" s="51"/>
      <c r="W62" s="51"/>
      <c r="X62" s="51"/>
      <c r="Y62" s="51"/>
    </row>
    <row r="63" spans="1:25">
      <c r="A63" s="93" t="s">
        <v>173</v>
      </c>
      <c r="B63" s="93"/>
      <c r="C63" s="94">
        <f t="shared" ref="C63:C68" si="0">C21-SUM(C56,C49,C42,C35,C28)</f>
        <v>-19215</v>
      </c>
      <c r="D63" s="94"/>
      <c r="E63" s="94">
        <f>E21-SUM(E56,E49,E42,E35,E28)</f>
        <v>-26270</v>
      </c>
      <c r="F63" s="94"/>
      <c r="G63" s="94">
        <f>G21-SUM(G56,G49,G42,G35,G28)</f>
        <v>-3578</v>
      </c>
      <c r="H63" s="94"/>
      <c r="I63" s="94">
        <f>I21-SUM(I56,I49,I42,I35,I28)</f>
        <v>-23644</v>
      </c>
      <c r="J63" s="94"/>
      <c r="K63" s="94">
        <f>K21-SUM(K56,K49,K42,K35,K28)</f>
        <v>-33006</v>
      </c>
      <c r="L63" s="94"/>
      <c r="M63" s="94">
        <f>M21-SUM(M56,M49,M42,M35,M28)</f>
        <v>-154523</v>
      </c>
      <c r="N63" s="94"/>
      <c r="O63" s="94">
        <f>O21-SUM(O56,O49,O42,O35,O28)</f>
        <v>7555</v>
      </c>
      <c r="P63" s="94"/>
      <c r="Q63" s="94">
        <f>Q21-SUM(Q56,Q49,Q42,Q35,Q28)</f>
        <v>8035</v>
      </c>
      <c r="R63" s="94"/>
      <c r="S63" s="94">
        <f>S21-SUM(S56,S49,S42,S35,S28)</f>
        <v>24106</v>
      </c>
      <c r="T63" s="94"/>
      <c r="U63" s="94">
        <f>U21-SUM(U56,U49,U42,U35,U28)</f>
        <v>22831</v>
      </c>
      <c r="V63" s="94"/>
      <c r="W63" s="94">
        <f>W21-SUM(W56,W49,W42,W35,W28)</f>
        <v>24107</v>
      </c>
      <c r="X63" s="94"/>
      <c r="Y63" s="94">
        <f>Y21-SUM(Y56,Y49,Y42,Y35,Y28)</f>
        <v>20852</v>
      </c>
    </row>
    <row r="64" spans="1:25">
      <c r="A64" s="3" t="s">
        <v>77</v>
      </c>
      <c r="C64" s="51">
        <f t="shared" si="0"/>
        <v>13198</v>
      </c>
      <c r="D64" s="51"/>
      <c r="E64" s="51">
        <f t="shared" ref="E64:G68" si="1">E22-SUM(E57,E50,E43,E36,E29)</f>
        <v>23030</v>
      </c>
      <c r="F64" s="51"/>
      <c r="G64" s="51">
        <f t="shared" si="1"/>
        <v>6057</v>
      </c>
      <c r="H64" s="51"/>
      <c r="I64" s="51">
        <f t="shared" ref="I64" si="2">I22-SUM(I57,I50,I43,I36,I29)</f>
        <v>28866</v>
      </c>
      <c r="J64" s="51"/>
      <c r="K64" s="51">
        <f t="shared" ref="K64" si="3">K22-SUM(K57,K50,K43,K36,K29)</f>
        <v>41425</v>
      </c>
      <c r="L64" s="51"/>
      <c r="M64" s="51">
        <f t="shared" ref="M64" si="4">M22-SUM(M57,M50,M43,M36,M29)</f>
        <v>154746</v>
      </c>
      <c r="N64" s="51"/>
      <c r="O64" s="51">
        <f t="shared" ref="O64" si="5">O22-SUM(O57,O50,O43,O36,O29)</f>
        <v>13513</v>
      </c>
      <c r="P64" s="51"/>
      <c r="Q64" s="51">
        <f t="shared" ref="Q64" si="6">Q22-SUM(Q57,Q50,Q43,Q36,Q29)</f>
        <v>12794</v>
      </c>
      <c r="R64" s="51"/>
      <c r="S64" s="51">
        <f t="shared" ref="S64" si="7">S22-SUM(S57,S50,S43,S36,S29)</f>
        <v>12672</v>
      </c>
      <c r="T64" s="51"/>
      <c r="U64" s="51">
        <f t="shared" ref="U64:W64" si="8">U22-SUM(U57,U50,U43,U36,U29)</f>
        <v>14831</v>
      </c>
      <c r="V64" s="51"/>
      <c r="W64" s="51">
        <f t="shared" si="8"/>
        <v>15588</v>
      </c>
      <c r="X64" s="51"/>
      <c r="Y64" s="51">
        <f t="shared" ref="Y64" si="9">Y22-SUM(Y57,Y50,Y43,Y36,Y29)</f>
        <v>14693</v>
      </c>
    </row>
    <row r="65" spans="1:25" ht="28.8">
      <c r="A65" s="63" t="s">
        <v>124</v>
      </c>
      <c r="B65" s="63"/>
      <c r="C65" s="51">
        <f t="shared" si="0"/>
        <v>0</v>
      </c>
      <c r="D65" s="51"/>
      <c r="E65" s="51">
        <f t="shared" si="1"/>
        <v>0</v>
      </c>
      <c r="F65" s="51"/>
      <c r="G65" s="51">
        <f t="shared" si="1"/>
        <v>0</v>
      </c>
      <c r="H65" s="51"/>
      <c r="I65" s="51">
        <f t="shared" ref="I65" si="10">I23-SUM(I58,I51,I44,I37,I30)</f>
        <v>0</v>
      </c>
      <c r="J65" s="51"/>
      <c r="K65" s="51">
        <f t="shared" ref="K65" si="11">K23-SUM(K58,K51,K44,K37,K30)</f>
        <v>15</v>
      </c>
      <c r="L65" s="51"/>
      <c r="M65" s="51">
        <f t="shared" ref="M65" si="12">M23-SUM(M58,M51,M44,M37,M30)</f>
        <v>391</v>
      </c>
      <c r="N65" s="51"/>
      <c r="O65" s="51">
        <f t="shared" ref="O65" si="13">O23-SUM(O58,O51,O44,O37,O30)</f>
        <v>206</v>
      </c>
      <c r="P65" s="51"/>
      <c r="Q65" s="51">
        <f t="shared" ref="Q65" si="14">Q23-SUM(Q58,Q51,Q44,Q37,Q30)</f>
        <v>184</v>
      </c>
      <c r="R65" s="51"/>
      <c r="S65" s="51">
        <f t="shared" ref="S65" si="15">S23-SUM(S58,S51,S44,S37,S30)</f>
        <v>285</v>
      </c>
      <c r="T65" s="51"/>
      <c r="U65" s="51">
        <f t="shared" ref="U65:W65" si="16">U23-SUM(U58,U51,U44,U37,U30)</f>
        <v>1696</v>
      </c>
      <c r="V65" s="51"/>
      <c r="W65" s="51">
        <f t="shared" si="16"/>
        <v>692</v>
      </c>
      <c r="X65" s="51"/>
      <c r="Y65" s="51">
        <f t="shared" ref="Y65" si="17">Y23-SUM(Y58,Y51,Y44,Y37,Y30)</f>
        <v>1441</v>
      </c>
    </row>
    <row r="66" spans="1:25">
      <c r="A66" s="63" t="s">
        <v>48</v>
      </c>
      <c r="B66" s="63"/>
      <c r="C66" s="51">
        <f t="shared" si="0"/>
        <v>16713</v>
      </c>
      <c r="D66" s="51"/>
      <c r="E66" s="51">
        <f t="shared" si="1"/>
        <v>16522</v>
      </c>
      <c r="F66" s="51"/>
      <c r="G66" s="51">
        <f t="shared" si="1"/>
        <v>16437</v>
      </c>
      <c r="H66" s="51"/>
      <c r="I66" s="51">
        <f t="shared" ref="I66" si="18">I24-SUM(I59,I52,I45,I38,I31)</f>
        <v>16352</v>
      </c>
      <c r="J66" s="51"/>
      <c r="K66" s="51">
        <f t="shared" ref="K66" si="19">K24-SUM(K59,K52,K45,K38,K31)</f>
        <v>14699</v>
      </c>
      <c r="L66" s="51"/>
      <c r="M66" s="51">
        <f t="shared" ref="M66" si="20">M24-SUM(M59,M52,M45,M38,M31)</f>
        <v>14304</v>
      </c>
      <c r="N66" s="51"/>
      <c r="O66" s="51">
        <f t="shared" ref="O66" si="21">O24-SUM(O59,O52,O45,O38,O31)</f>
        <v>13863</v>
      </c>
      <c r="P66" s="51"/>
      <c r="Q66" s="51">
        <f t="shared" ref="Q66" si="22">Q24-SUM(Q59,Q52,Q45,Q38,Q31)</f>
        <v>13863</v>
      </c>
      <c r="R66" s="51"/>
      <c r="S66" s="51">
        <f t="shared" ref="S66" si="23">S24-SUM(S59,S52,S45,S38,S31)</f>
        <v>12512</v>
      </c>
      <c r="T66" s="51"/>
      <c r="U66" s="51">
        <f t="shared" ref="U66:W66" si="24">U24-SUM(U59,U52,U45,U38,U31)</f>
        <v>12516</v>
      </c>
      <c r="V66" s="51"/>
      <c r="W66" s="51">
        <f t="shared" si="24"/>
        <v>12516</v>
      </c>
      <c r="X66" s="51"/>
      <c r="Y66" s="51">
        <f t="shared" ref="Y66" si="25">Y24-SUM(Y59,Y52,Y45,Y38,Y31)</f>
        <v>12517</v>
      </c>
    </row>
    <row r="67" spans="1:25">
      <c r="A67" s="63" t="s">
        <v>123</v>
      </c>
      <c r="B67" s="63"/>
      <c r="C67" s="51">
        <f t="shared" si="0"/>
        <v>1743</v>
      </c>
      <c r="D67" s="51"/>
      <c r="E67" s="51">
        <f t="shared" si="1"/>
        <v>4012</v>
      </c>
      <c r="F67" s="51"/>
      <c r="G67" s="51">
        <f t="shared" si="1"/>
        <v>4797</v>
      </c>
      <c r="H67" s="51"/>
      <c r="I67" s="51">
        <f t="shared" ref="I67" si="26">I25-SUM(I60,I53,I46,I39,I32)</f>
        <v>3754</v>
      </c>
      <c r="J67" s="51"/>
      <c r="K67" s="51">
        <f t="shared" ref="K67" si="27">K25-SUM(K60,K53,K46,K39,K32)</f>
        <v>3979</v>
      </c>
      <c r="L67" s="51"/>
      <c r="M67" s="51">
        <f t="shared" ref="M67" si="28">M25-SUM(M60,M53,M46,M39,M32)</f>
        <v>14869</v>
      </c>
      <c r="N67" s="51"/>
      <c r="O67" s="51">
        <f t="shared" ref="O67" si="29">O25-SUM(O60,O53,O46,O39,O32)</f>
        <v>2583</v>
      </c>
      <c r="P67" s="51"/>
      <c r="Q67" s="51">
        <f t="shared" ref="Q67" si="30">Q25-SUM(Q60,Q53,Q46,Q39,Q32)</f>
        <v>1280</v>
      </c>
      <c r="R67" s="51"/>
      <c r="S67" s="51">
        <f t="shared" ref="S67" si="31">S25-SUM(S60,S53,S46,S39,S32)</f>
        <v>1538</v>
      </c>
      <c r="T67" s="51"/>
      <c r="U67" s="51">
        <f t="shared" ref="U67:W67" si="32">U25-SUM(U60,U53,U46,U39,U32)</f>
        <v>1385</v>
      </c>
      <c r="V67" s="51"/>
      <c r="W67" s="51">
        <f t="shared" si="32"/>
        <v>498</v>
      </c>
      <c r="X67" s="51"/>
      <c r="Y67" s="51">
        <f t="shared" ref="Y67" si="33">Y25-SUM(Y60,Y53,Y46,Y39,Y32)</f>
        <v>-25</v>
      </c>
    </row>
    <row r="68" spans="1:25" ht="28.8">
      <c r="A68" s="144" t="s">
        <v>174</v>
      </c>
      <c r="B68" s="93"/>
      <c r="C68" s="94">
        <f t="shared" si="0"/>
        <v>12439</v>
      </c>
      <c r="D68" s="94"/>
      <c r="E68" s="94">
        <f t="shared" si="1"/>
        <v>17294</v>
      </c>
      <c r="F68" s="94"/>
      <c r="G68" s="94">
        <f t="shared" si="1"/>
        <v>23713</v>
      </c>
      <c r="H68" s="94"/>
      <c r="I68" s="94">
        <f t="shared" ref="I68" si="34">I26-SUM(I61,I54,I47,I40,I33)</f>
        <v>25328</v>
      </c>
      <c r="J68" s="94"/>
      <c r="K68" s="94">
        <f t="shared" ref="K68" si="35">K26-SUM(K61,K54,K47,K40,K33)</f>
        <v>27112</v>
      </c>
      <c r="L68" s="94"/>
      <c r="M68" s="94">
        <f t="shared" ref="M68" si="36">M26-SUM(M61,M54,M47,M40,M33)</f>
        <v>29787</v>
      </c>
      <c r="N68" s="94"/>
      <c r="O68" s="94">
        <f t="shared" ref="O68" si="37">O26-SUM(O61,O54,O47,O40,O33)</f>
        <v>37720</v>
      </c>
      <c r="P68" s="94"/>
      <c r="Q68" s="94">
        <f t="shared" ref="Q68" si="38">Q26-SUM(Q61,Q54,Q47,Q40,Q33)</f>
        <v>36156</v>
      </c>
      <c r="R68" s="94"/>
      <c r="S68" s="94">
        <f t="shared" ref="S68" si="39">S26-SUM(S61,S54,S47,S40,S33)</f>
        <v>51113</v>
      </c>
      <c r="T68" s="94"/>
      <c r="U68" s="94">
        <f t="shared" ref="U68:W68" si="40">U26-SUM(U61,U54,U47,U40,U33)</f>
        <v>53259</v>
      </c>
      <c r="V68" s="94"/>
      <c r="W68" s="94">
        <f t="shared" si="40"/>
        <v>53401</v>
      </c>
      <c r="X68" s="94"/>
      <c r="Y68" s="94">
        <f t="shared" ref="Y68" si="41">Y26-SUM(Y61,Y54,Y47,Y40,Y33)</f>
        <v>49478</v>
      </c>
    </row>
    <row r="69" spans="1:25" ht="8.5500000000000007" customHeight="1"/>
    <row r="70" spans="1:25" ht="8.5500000000000007" customHeight="1"/>
    <row r="71" spans="1:25">
      <c r="A71" s="93" t="s">
        <v>42</v>
      </c>
      <c r="B71" s="93"/>
      <c r="C71" s="94">
        <v>-23556</v>
      </c>
      <c r="D71" s="94"/>
      <c r="E71" s="94">
        <v>-39938</v>
      </c>
      <c r="F71" s="94"/>
      <c r="G71" s="94">
        <v>-22102</v>
      </c>
      <c r="H71" s="94"/>
      <c r="I71" s="94">
        <v>-30598</v>
      </c>
      <c r="J71" s="94"/>
      <c r="K71" s="94">
        <v>-49155</v>
      </c>
      <c r="L71" s="94"/>
      <c r="M71" s="94">
        <v>-417334</v>
      </c>
      <c r="N71" s="94"/>
      <c r="O71" s="94">
        <v>1763</v>
      </c>
      <c r="P71" s="94"/>
      <c r="Q71" s="94">
        <v>50909</v>
      </c>
      <c r="R71" s="94"/>
      <c r="S71" s="94">
        <v>12865</v>
      </c>
      <c r="T71" s="94"/>
      <c r="U71" s="94">
        <v>17479</v>
      </c>
      <c r="V71" s="94"/>
      <c r="W71" s="94">
        <v>18416</v>
      </c>
      <c r="X71" s="94"/>
      <c r="Y71" s="94">
        <v>26954</v>
      </c>
    </row>
    <row r="72" spans="1:25">
      <c r="A72" s="63" t="s">
        <v>126</v>
      </c>
      <c r="B72" s="63"/>
      <c r="C72" s="51">
        <v>-3483</v>
      </c>
      <c r="D72" s="51"/>
      <c r="E72" s="51">
        <v>-4266</v>
      </c>
      <c r="F72" s="51"/>
      <c r="G72" s="51">
        <v>-2682</v>
      </c>
      <c r="H72" s="51"/>
      <c r="I72" s="51">
        <v>-13286</v>
      </c>
      <c r="J72" s="51"/>
      <c r="K72" s="51">
        <v>-2943</v>
      </c>
      <c r="L72" s="51"/>
      <c r="M72" s="51">
        <v>248423</v>
      </c>
      <c r="N72" s="51"/>
      <c r="O72" s="51">
        <v>-136</v>
      </c>
      <c r="P72" s="51"/>
      <c r="Q72" s="51">
        <v>-50060</v>
      </c>
      <c r="R72" s="51"/>
      <c r="S72" s="51">
        <v>7147</v>
      </c>
      <c r="T72" s="51"/>
      <c r="U72" s="51">
        <v>1949</v>
      </c>
      <c r="W72" s="51">
        <v>4762</v>
      </c>
      <c r="X72" s="51"/>
      <c r="Y72" s="51">
        <v>-11719</v>
      </c>
    </row>
    <row r="73" spans="1:25">
      <c r="A73" s="63" t="s">
        <v>139</v>
      </c>
      <c r="B73" s="63"/>
      <c r="C73" s="51">
        <v>1904</v>
      </c>
      <c r="D73" s="51"/>
      <c r="E73" s="51">
        <v>-3981</v>
      </c>
      <c r="F73" s="51"/>
      <c r="G73" s="51">
        <v>-1374</v>
      </c>
      <c r="H73" s="51"/>
      <c r="I73" s="51">
        <v>-2477</v>
      </c>
      <c r="J73" s="51"/>
      <c r="K73" s="51">
        <v>0</v>
      </c>
      <c r="L73" s="51"/>
      <c r="M73" s="51">
        <v>0</v>
      </c>
      <c r="N73" s="51"/>
      <c r="O73" s="51">
        <v>0</v>
      </c>
      <c r="P73" s="51"/>
      <c r="Q73" s="51">
        <v>0</v>
      </c>
      <c r="R73" s="51"/>
      <c r="S73" s="51">
        <v>0</v>
      </c>
      <c r="T73" s="51"/>
      <c r="U73" s="51">
        <v>0</v>
      </c>
      <c r="W73" s="51">
        <v>0</v>
      </c>
      <c r="X73" s="51"/>
      <c r="Y73" s="51">
        <v>0</v>
      </c>
    </row>
    <row r="74" spans="1:25">
      <c r="A74" s="63" t="s">
        <v>197</v>
      </c>
      <c r="B74" s="63"/>
      <c r="C74" s="51"/>
      <c r="D74" s="51"/>
      <c r="E74" s="51"/>
      <c r="F74" s="51"/>
      <c r="G74" s="51"/>
      <c r="H74" s="51"/>
      <c r="I74" s="51"/>
      <c r="J74" s="51"/>
      <c r="K74" s="51">
        <v>-919.32777089477793</v>
      </c>
      <c r="L74" s="51"/>
      <c r="M74" s="51">
        <v>-1465.7191662920611</v>
      </c>
      <c r="N74" s="51"/>
      <c r="O74" s="51">
        <v>-2514.5319986404556</v>
      </c>
      <c r="P74" s="51"/>
      <c r="Q74" s="51">
        <v>-2472.4210641727063</v>
      </c>
      <c r="R74" s="51"/>
      <c r="S74" s="51">
        <v>-3578.4285538259337</v>
      </c>
      <c r="T74" s="51"/>
      <c r="U74" s="51">
        <v>-3786.1814597280982</v>
      </c>
      <c r="W74" s="51">
        <v>-3809.6849714543887</v>
      </c>
      <c r="X74" s="51"/>
      <c r="Y74" s="51">
        <v>-3545.7050149915804</v>
      </c>
    </row>
    <row r="75" spans="1:25">
      <c r="A75" s="63" t="s">
        <v>127</v>
      </c>
      <c r="B75" s="63"/>
      <c r="C75" s="51">
        <v>10687</v>
      </c>
      <c r="D75" s="51"/>
      <c r="E75" s="51">
        <v>17495</v>
      </c>
      <c r="F75" s="51"/>
      <c r="G75" s="51">
        <v>21060</v>
      </c>
      <c r="H75" s="51"/>
      <c r="I75" s="51">
        <v>20603</v>
      </c>
      <c r="J75" s="51"/>
      <c r="K75" s="51">
        <v>19186</v>
      </c>
      <c r="L75" s="51"/>
      <c r="M75" s="51">
        <v>14534</v>
      </c>
      <c r="N75" s="51"/>
      <c r="O75" s="51">
        <v>5995</v>
      </c>
      <c r="P75" s="51"/>
      <c r="Q75" s="51">
        <v>5682</v>
      </c>
      <c r="R75" s="51"/>
      <c r="S75" s="51">
        <v>4113</v>
      </c>
      <c r="T75" s="51"/>
      <c r="U75" s="51">
        <v>3602</v>
      </c>
      <c r="W75" s="51">
        <v>3455</v>
      </c>
      <c r="X75" s="51"/>
      <c r="Y75" s="51">
        <v>3035</v>
      </c>
    </row>
    <row r="76" spans="1:25">
      <c r="A76" s="63" t="s">
        <v>104</v>
      </c>
      <c r="B76" s="63"/>
      <c r="C76" s="51">
        <v>0</v>
      </c>
      <c r="D76" s="51"/>
      <c r="E76" s="51">
        <v>-5890</v>
      </c>
      <c r="F76" s="51"/>
      <c r="G76" s="51">
        <v>-18757</v>
      </c>
      <c r="H76" s="51"/>
      <c r="I76" s="51">
        <v>-16322</v>
      </c>
      <c r="J76" s="51"/>
      <c r="K76" s="51">
        <v>-15738</v>
      </c>
      <c r="L76" s="51"/>
      <c r="M76" s="51">
        <v>-11653</v>
      </c>
      <c r="N76" s="51"/>
      <c r="O76" s="51">
        <v>-6610</v>
      </c>
      <c r="P76" s="51"/>
      <c r="Q76" s="51">
        <v>-5567</v>
      </c>
      <c r="R76" s="51"/>
      <c r="S76" s="51">
        <v>-3763</v>
      </c>
      <c r="T76" s="51"/>
      <c r="U76" s="51">
        <v>-3160</v>
      </c>
      <c r="W76" s="51">
        <v>-2991</v>
      </c>
      <c r="X76" s="51"/>
      <c r="Y76" s="51">
        <v>-2561</v>
      </c>
    </row>
    <row r="77" spans="1:25">
      <c r="A77" s="63" t="s">
        <v>77</v>
      </c>
      <c r="B77" s="63"/>
      <c r="C77" s="51">
        <v>13198</v>
      </c>
      <c r="D77" s="51"/>
      <c r="E77" s="51">
        <v>23030</v>
      </c>
      <c r="F77" s="51"/>
      <c r="G77" s="51">
        <v>6057</v>
      </c>
      <c r="H77" s="51"/>
      <c r="I77" s="51">
        <v>28866</v>
      </c>
      <c r="J77" s="51"/>
      <c r="K77" s="51">
        <v>41425</v>
      </c>
      <c r="L77" s="51"/>
      <c r="M77" s="51">
        <v>154746</v>
      </c>
      <c r="N77" s="51"/>
      <c r="O77" s="51">
        <v>13513</v>
      </c>
      <c r="P77" s="51"/>
      <c r="Q77" s="51">
        <v>12794</v>
      </c>
      <c r="R77" s="51"/>
      <c r="S77" s="51">
        <v>12672</v>
      </c>
      <c r="T77" s="51"/>
      <c r="U77" s="51">
        <v>14831</v>
      </c>
      <c r="W77" s="51">
        <v>15588</v>
      </c>
      <c r="X77" s="51"/>
      <c r="Y77" s="51">
        <v>14693</v>
      </c>
    </row>
    <row r="78" spans="1:25" ht="28.8">
      <c r="A78" s="63" t="s">
        <v>124</v>
      </c>
      <c r="B78" s="63"/>
      <c r="C78" s="51"/>
      <c r="D78" s="51"/>
      <c r="E78" s="51"/>
      <c r="F78" s="51"/>
      <c r="G78" s="51"/>
      <c r="H78" s="51"/>
      <c r="I78" s="51"/>
      <c r="J78" s="51"/>
      <c r="K78" s="51">
        <v>15</v>
      </c>
      <c r="L78" s="51"/>
      <c r="M78" s="51">
        <v>391</v>
      </c>
      <c r="N78" s="51"/>
      <c r="O78" s="51">
        <v>206</v>
      </c>
      <c r="P78" s="51"/>
      <c r="Q78" s="51">
        <v>184</v>
      </c>
      <c r="R78" s="51"/>
      <c r="S78" s="51">
        <v>285</v>
      </c>
      <c r="T78" s="51"/>
      <c r="U78" s="51">
        <v>1696</v>
      </c>
      <c r="W78" s="51">
        <v>692</v>
      </c>
      <c r="X78" s="51"/>
      <c r="Y78" s="51">
        <v>1441</v>
      </c>
    </row>
    <row r="79" spans="1:25">
      <c r="A79" s="63" t="s">
        <v>48</v>
      </c>
      <c r="B79" s="63"/>
      <c r="C79" s="51">
        <v>12049</v>
      </c>
      <c r="D79" s="51"/>
      <c r="E79" s="51">
        <v>11964</v>
      </c>
      <c r="F79" s="51"/>
      <c r="G79" s="51">
        <v>11879</v>
      </c>
      <c r="H79" s="51"/>
      <c r="I79" s="51">
        <v>11794</v>
      </c>
      <c r="J79" s="51"/>
      <c r="K79" s="51">
        <v>10142</v>
      </c>
      <c r="L79" s="51"/>
      <c r="M79" s="51">
        <v>10061</v>
      </c>
      <c r="N79" s="51"/>
      <c r="O79" s="51">
        <v>10039</v>
      </c>
      <c r="P79" s="51"/>
      <c r="Q79" s="51">
        <v>10038</v>
      </c>
      <c r="R79" s="51"/>
      <c r="S79" s="51">
        <v>8686</v>
      </c>
      <c r="T79" s="51"/>
      <c r="U79" s="51">
        <v>8686</v>
      </c>
      <c r="W79" s="51">
        <v>8685</v>
      </c>
      <c r="X79" s="51"/>
      <c r="Y79" s="51">
        <v>8687</v>
      </c>
    </row>
    <row r="80" spans="1:25" ht="28.8">
      <c r="A80" s="63" t="s">
        <v>56</v>
      </c>
      <c r="B80" s="63"/>
      <c r="C80" s="51">
        <v>4664</v>
      </c>
      <c r="D80" s="51"/>
      <c r="E80" s="51">
        <v>4558</v>
      </c>
      <c r="F80" s="51"/>
      <c r="G80" s="51">
        <v>4558</v>
      </c>
      <c r="H80" s="51"/>
      <c r="I80" s="51">
        <v>4558</v>
      </c>
      <c r="J80" s="51"/>
      <c r="K80" s="51">
        <v>4557</v>
      </c>
      <c r="L80" s="51"/>
      <c r="M80" s="51">
        <v>4243</v>
      </c>
      <c r="N80" s="51"/>
      <c r="O80" s="51">
        <v>3824</v>
      </c>
      <c r="P80" s="51"/>
      <c r="Q80" s="51">
        <v>3825</v>
      </c>
      <c r="R80" s="51"/>
      <c r="S80" s="51">
        <v>3826</v>
      </c>
      <c r="T80" s="51"/>
      <c r="U80" s="51">
        <v>3830</v>
      </c>
      <c r="W80" s="51">
        <v>3831</v>
      </c>
      <c r="X80" s="51"/>
      <c r="Y80" s="51">
        <v>3830</v>
      </c>
    </row>
    <row r="81" spans="1:25" ht="28.8">
      <c r="A81" s="63" t="s">
        <v>128</v>
      </c>
      <c r="B81" s="63"/>
      <c r="C81" s="51">
        <v>1333</v>
      </c>
      <c r="D81" s="51"/>
      <c r="E81" s="51">
        <v>3939</v>
      </c>
      <c r="F81" s="51"/>
      <c r="G81" s="51">
        <v>4821</v>
      </c>
      <c r="H81" s="51"/>
      <c r="I81" s="51">
        <v>2450</v>
      </c>
      <c r="J81" s="51"/>
      <c r="K81" s="51">
        <v>3864</v>
      </c>
      <c r="L81" s="51"/>
      <c r="M81" s="51">
        <v>14090</v>
      </c>
      <c r="N81" s="51"/>
      <c r="O81" s="51">
        <v>2384</v>
      </c>
      <c r="P81" s="51"/>
      <c r="Q81" s="51">
        <v>1281</v>
      </c>
      <c r="R81" s="51"/>
      <c r="S81" s="51">
        <v>1559</v>
      </c>
      <c r="T81" s="51"/>
      <c r="U81" s="51">
        <v>1339</v>
      </c>
      <c r="W81" s="51">
        <v>500</v>
      </c>
      <c r="X81" s="51"/>
      <c r="Y81" s="51">
        <v>-42</v>
      </c>
    </row>
    <row r="82" spans="1:25">
      <c r="A82" s="63" t="s">
        <v>47</v>
      </c>
      <c r="B82" s="63"/>
      <c r="C82" s="51">
        <v>410</v>
      </c>
      <c r="D82" s="51"/>
      <c r="E82" s="51">
        <v>73</v>
      </c>
      <c r="F82" s="51"/>
      <c r="G82" s="51">
        <v>-24</v>
      </c>
      <c r="H82" s="51"/>
      <c r="I82" s="51">
        <v>1304</v>
      </c>
      <c r="J82" s="51"/>
      <c r="K82" s="51">
        <v>115</v>
      </c>
      <c r="L82" s="51"/>
      <c r="M82" s="51">
        <v>779</v>
      </c>
      <c r="N82" s="51"/>
      <c r="O82" s="51">
        <v>199</v>
      </c>
      <c r="P82" s="51"/>
      <c r="Q82" s="51">
        <v>-1</v>
      </c>
      <c r="R82" s="51"/>
      <c r="S82" s="51">
        <v>-21</v>
      </c>
      <c r="T82" s="51"/>
      <c r="U82" s="51">
        <v>46</v>
      </c>
      <c r="W82" s="51">
        <v>-2</v>
      </c>
      <c r="X82" s="51"/>
      <c r="Y82" s="51">
        <v>17</v>
      </c>
    </row>
    <row r="83" spans="1:25" ht="16.5" customHeight="1">
      <c r="A83" s="73" t="s">
        <v>142</v>
      </c>
      <c r="B83" s="63"/>
      <c r="C83" s="51">
        <v>-2863</v>
      </c>
      <c r="D83" s="51"/>
      <c r="E83" s="51">
        <v>439</v>
      </c>
      <c r="F83" s="51"/>
      <c r="G83" s="51">
        <v>146</v>
      </c>
      <c r="H83" s="51"/>
      <c r="I83" s="51">
        <v>-363</v>
      </c>
      <c r="J83" s="51"/>
      <c r="K83" s="51">
        <v>-94</v>
      </c>
      <c r="L83" s="51"/>
      <c r="M83" s="51">
        <v>-146</v>
      </c>
      <c r="N83" s="51"/>
      <c r="O83" s="51">
        <v>-67</v>
      </c>
      <c r="P83" s="51"/>
      <c r="Q83" s="51">
        <v>1504</v>
      </c>
      <c r="R83" s="51"/>
      <c r="S83" s="51">
        <v>-19</v>
      </c>
      <c r="T83" s="51"/>
      <c r="U83" s="51">
        <v>-199</v>
      </c>
      <c r="W83" s="51">
        <v>-2526</v>
      </c>
      <c r="X83" s="51"/>
      <c r="Y83" s="51">
        <v>2582</v>
      </c>
    </row>
    <row r="84" spans="1:25">
      <c r="A84" s="93" t="s">
        <v>129</v>
      </c>
      <c r="B84" s="93"/>
      <c r="C84" s="94">
        <v>14343</v>
      </c>
      <c r="D84" s="94"/>
      <c r="E84" s="94">
        <v>7423</v>
      </c>
      <c r="F84" s="94"/>
      <c r="G84" s="94">
        <v>3582</v>
      </c>
      <c r="H84" s="94"/>
      <c r="I84" s="94">
        <v>6529</v>
      </c>
      <c r="J84" s="94"/>
      <c r="K84" s="94">
        <f>SUM(K71:K83)</f>
        <v>10454.672229105221</v>
      </c>
      <c r="L84" s="94"/>
      <c r="M84" s="94">
        <f>SUM(M71:M83)</f>
        <v>16668.280833707948</v>
      </c>
      <c r="N84" s="94"/>
      <c r="O84" s="94">
        <f>SUM(O71:O83)</f>
        <v>28595.468001359543</v>
      </c>
      <c r="P84" s="94"/>
      <c r="Q84" s="94">
        <f>SUM(Q71:Q83)</f>
        <v>28116.578935827296</v>
      </c>
      <c r="R84" s="94"/>
      <c r="S84" s="94">
        <f>SUM(S71:S83)</f>
        <v>43771.571446174064</v>
      </c>
      <c r="T84" s="94"/>
      <c r="U84" s="94">
        <f>SUM(U71:U83)</f>
        <v>46312.818540271903</v>
      </c>
      <c r="V84" s="94"/>
      <c r="W84" s="94">
        <f>SUM(W71:W83)</f>
        <v>46600.315028545607</v>
      </c>
      <c r="X84" s="94"/>
      <c r="Y84" s="94">
        <f>SUM(Y71:Y83)</f>
        <v>43371.294985008419</v>
      </c>
    </row>
    <row r="85" spans="1:25" ht="10.5" customHeight="1">
      <c r="A85" s="63"/>
      <c r="B85" s="63"/>
      <c r="C85" s="51"/>
      <c r="D85" s="51"/>
      <c r="E85" s="51"/>
      <c r="F85" s="51"/>
      <c r="G85" s="51"/>
      <c r="H85" s="51"/>
      <c r="I85" s="51"/>
      <c r="J85" s="51"/>
      <c r="K85" s="51"/>
      <c r="L85" s="51"/>
      <c r="M85" s="51"/>
      <c r="N85" s="51"/>
      <c r="O85" s="51"/>
      <c r="P85" s="51"/>
      <c r="Q85" s="51"/>
      <c r="R85" s="51"/>
      <c r="S85" s="51"/>
      <c r="T85" s="51"/>
      <c r="U85" s="51"/>
      <c r="W85" s="51"/>
      <c r="X85" s="51"/>
      <c r="Y85" s="51"/>
    </row>
    <row r="86" spans="1:25" ht="9" customHeight="1">
      <c r="A86" s="63"/>
      <c r="B86" s="63"/>
      <c r="C86" s="51"/>
      <c r="D86" s="51"/>
      <c r="E86" s="51"/>
      <c r="F86" s="51"/>
      <c r="G86" s="51"/>
      <c r="H86" s="51"/>
      <c r="I86" s="51"/>
      <c r="J86" s="51"/>
      <c r="K86" s="51"/>
      <c r="L86" s="51"/>
      <c r="M86" s="51"/>
      <c r="N86" s="51"/>
      <c r="O86" s="51"/>
      <c r="P86" s="51"/>
      <c r="Q86" s="51"/>
      <c r="R86" s="51"/>
      <c r="S86" s="51"/>
      <c r="T86" s="51"/>
      <c r="U86" s="51"/>
      <c r="W86" s="51"/>
      <c r="X86" s="51"/>
      <c r="Y86" s="51"/>
    </row>
    <row r="87" spans="1:25">
      <c r="A87" s="64" t="s">
        <v>130</v>
      </c>
      <c r="B87" s="64"/>
      <c r="C87" s="51"/>
      <c r="D87" s="51"/>
      <c r="E87" s="51"/>
      <c r="F87" s="51"/>
      <c r="G87" s="51"/>
      <c r="H87" s="51"/>
      <c r="I87" s="51"/>
      <c r="J87" s="51"/>
      <c r="K87" s="51"/>
      <c r="L87" s="51"/>
      <c r="M87" s="51"/>
      <c r="N87" s="51"/>
      <c r="O87" s="51"/>
      <c r="P87" s="51"/>
      <c r="Q87" s="51"/>
      <c r="R87" s="51"/>
      <c r="S87" s="51"/>
      <c r="T87" s="51"/>
      <c r="U87" s="51"/>
      <c r="W87" s="51"/>
      <c r="X87" s="51"/>
      <c r="Y87" s="51"/>
    </row>
    <row r="88" spans="1:25" ht="28.8">
      <c r="A88" s="63" t="s">
        <v>131</v>
      </c>
      <c r="B88" s="63"/>
      <c r="C88" s="51">
        <v>233971</v>
      </c>
      <c r="D88" s="51"/>
      <c r="E88" s="51">
        <v>235215</v>
      </c>
      <c r="F88" s="51"/>
      <c r="G88" s="51">
        <v>236024</v>
      </c>
      <c r="H88" s="51"/>
      <c r="I88" s="51">
        <v>236667</v>
      </c>
      <c r="J88" s="51"/>
      <c r="K88" s="51">
        <v>237693</v>
      </c>
      <c r="L88" s="51"/>
      <c r="M88" s="51">
        <v>264127</v>
      </c>
      <c r="N88" s="51"/>
      <c r="O88" s="51">
        <v>277926</v>
      </c>
      <c r="P88" s="51"/>
      <c r="Q88" s="51">
        <v>278665</v>
      </c>
      <c r="R88" s="51"/>
      <c r="S88" s="51">
        <v>279069</v>
      </c>
      <c r="T88" s="51"/>
      <c r="U88" s="51">
        <v>280077</v>
      </c>
      <c r="W88" s="51">
        <v>281010</v>
      </c>
      <c r="X88" s="51"/>
      <c r="Y88" s="51">
        <v>281726</v>
      </c>
    </row>
    <row r="89" spans="1:25" ht="28.8">
      <c r="A89" s="63" t="s">
        <v>132</v>
      </c>
      <c r="B89" s="63"/>
      <c r="C89" s="51">
        <v>233971</v>
      </c>
      <c r="D89" s="51"/>
      <c r="E89" s="51">
        <v>235215</v>
      </c>
      <c r="F89" s="51"/>
      <c r="G89" s="51">
        <v>236024</v>
      </c>
      <c r="H89" s="51"/>
      <c r="I89" s="51">
        <v>236667</v>
      </c>
      <c r="J89" s="51"/>
      <c r="K89" s="51">
        <v>237693</v>
      </c>
      <c r="L89" s="51"/>
      <c r="M89" s="51">
        <v>264127</v>
      </c>
      <c r="N89" s="51"/>
      <c r="O89" s="51">
        <v>280156</v>
      </c>
      <c r="P89" s="51"/>
      <c r="Q89" s="51">
        <v>283302</v>
      </c>
      <c r="R89" s="51"/>
      <c r="S89" s="51">
        <v>284309</v>
      </c>
      <c r="T89" s="51"/>
      <c r="U89" s="51">
        <v>286252</v>
      </c>
      <c r="W89" s="51">
        <v>286427</v>
      </c>
      <c r="X89" s="51"/>
      <c r="Y89" s="51">
        <v>288067</v>
      </c>
    </row>
    <row r="90" spans="1:25">
      <c r="A90" s="63"/>
      <c r="B90" s="63"/>
      <c r="C90" s="51"/>
      <c r="D90" s="51"/>
      <c r="E90" s="51"/>
      <c r="F90" s="51"/>
      <c r="G90" s="51"/>
      <c r="H90" s="51"/>
      <c r="I90" s="51"/>
      <c r="J90" s="51"/>
      <c r="K90" s="51"/>
      <c r="L90" s="51"/>
      <c r="M90" s="51"/>
      <c r="N90" s="51"/>
      <c r="O90" s="51"/>
      <c r="P90" s="51"/>
      <c r="Q90" s="51"/>
      <c r="R90" s="51"/>
      <c r="S90" s="51"/>
      <c r="T90" s="51"/>
      <c r="U90" s="51"/>
      <c r="W90" s="51"/>
      <c r="X90" s="51"/>
      <c r="Y90" s="51"/>
    </row>
    <row r="91" spans="1:25" ht="41.4" customHeight="1">
      <c r="A91" s="64" t="s">
        <v>133</v>
      </c>
      <c r="B91" s="64"/>
      <c r="C91" s="51"/>
      <c r="D91" s="51"/>
      <c r="E91" s="51"/>
      <c r="F91" s="51"/>
      <c r="G91" s="51"/>
      <c r="H91" s="51"/>
      <c r="I91" s="51"/>
      <c r="J91" s="51"/>
      <c r="K91" s="51"/>
      <c r="L91" s="51"/>
      <c r="M91" s="51"/>
      <c r="N91" s="51"/>
      <c r="O91" s="51"/>
      <c r="P91" s="51"/>
      <c r="Q91" s="51"/>
      <c r="R91" s="51"/>
      <c r="S91" s="51"/>
      <c r="T91" s="51"/>
      <c r="U91" s="51"/>
      <c r="W91" s="51"/>
      <c r="X91" s="51"/>
      <c r="Y91" s="51"/>
    </row>
    <row r="92" spans="1:25" ht="28.8">
      <c r="A92" s="63" t="s">
        <v>131</v>
      </c>
      <c r="B92" s="63"/>
      <c r="C92" s="51">
        <v>233971</v>
      </c>
      <c r="D92" s="51"/>
      <c r="E92" s="51">
        <v>235215</v>
      </c>
      <c r="F92" s="51"/>
      <c r="G92" s="51">
        <v>236024</v>
      </c>
      <c r="H92" s="51"/>
      <c r="I92" s="51">
        <v>236667</v>
      </c>
      <c r="J92" s="51"/>
      <c r="K92" s="51">
        <v>237693</v>
      </c>
      <c r="L92" s="51"/>
      <c r="M92" s="51">
        <v>264127</v>
      </c>
      <c r="N92" s="51"/>
      <c r="O92" s="51">
        <v>277926</v>
      </c>
      <c r="P92" s="51"/>
      <c r="Q92" s="51">
        <v>278665</v>
      </c>
      <c r="R92" s="51"/>
      <c r="S92" s="51">
        <v>279069</v>
      </c>
      <c r="T92" s="51"/>
      <c r="U92" s="51">
        <v>280077</v>
      </c>
      <c r="W92" s="51">
        <v>281010</v>
      </c>
      <c r="X92" s="51"/>
      <c r="Y92" s="51">
        <v>281726</v>
      </c>
    </row>
    <row r="93" spans="1:25" ht="28.8">
      <c r="A93" s="63" t="s">
        <v>132</v>
      </c>
      <c r="B93" s="63"/>
      <c r="C93" s="51">
        <v>234707</v>
      </c>
      <c r="D93" s="51"/>
      <c r="E93" s="51">
        <v>236275</v>
      </c>
      <c r="F93" s="51"/>
      <c r="G93" s="51">
        <v>237468</v>
      </c>
      <c r="H93" s="51"/>
      <c r="I93" s="51">
        <v>238900</v>
      </c>
      <c r="J93" s="51"/>
      <c r="K93" s="51">
        <v>238619</v>
      </c>
      <c r="L93" s="51"/>
      <c r="M93" s="51">
        <v>269985</v>
      </c>
      <c r="N93" s="51"/>
      <c r="O93" s="51">
        <v>280156</v>
      </c>
      <c r="P93" s="51"/>
      <c r="Q93" s="51">
        <v>283302</v>
      </c>
      <c r="R93" s="51"/>
      <c r="S93" s="51">
        <v>284309</v>
      </c>
      <c r="T93" s="51"/>
      <c r="U93" s="51">
        <v>286252</v>
      </c>
      <c r="W93" s="51">
        <v>286427</v>
      </c>
      <c r="X93" s="51"/>
      <c r="Y93" s="51">
        <v>288067</v>
      </c>
    </row>
    <row r="94" spans="1:25">
      <c r="A94" s="63"/>
      <c r="B94" s="63"/>
      <c r="C94" s="51"/>
      <c r="D94" s="51"/>
      <c r="E94" s="51"/>
      <c r="F94" s="51"/>
      <c r="G94" s="51"/>
      <c r="H94" s="51"/>
      <c r="I94" s="51"/>
      <c r="J94" s="51"/>
      <c r="K94" s="51"/>
      <c r="L94" s="51"/>
      <c r="M94" s="51"/>
      <c r="N94" s="51"/>
      <c r="O94" s="51"/>
      <c r="P94" s="51"/>
      <c r="Q94" s="51"/>
      <c r="R94" s="51"/>
      <c r="S94" s="51"/>
      <c r="T94" s="51"/>
      <c r="U94" s="51"/>
      <c r="W94" s="51"/>
      <c r="X94" s="51"/>
      <c r="Y94" s="51"/>
    </row>
    <row r="95" spans="1:25">
      <c r="A95" s="64" t="s">
        <v>134</v>
      </c>
      <c r="B95" s="64"/>
      <c r="C95" s="51"/>
      <c r="D95" s="51"/>
      <c r="E95" s="51"/>
      <c r="F95" s="51"/>
      <c r="G95" s="51"/>
      <c r="H95" s="51"/>
      <c r="I95" s="51"/>
      <c r="J95" s="51"/>
      <c r="K95" s="51"/>
      <c r="L95" s="51"/>
      <c r="M95" s="51"/>
      <c r="N95" s="51"/>
      <c r="O95" s="51"/>
      <c r="P95" s="51"/>
      <c r="Q95" s="51"/>
      <c r="R95" s="51"/>
      <c r="S95" s="51"/>
      <c r="T95" s="51"/>
      <c r="U95" s="51"/>
      <c r="W95" s="51"/>
      <c r="X95" s="51"/>
      <c r="Y95" s="51"/>
    </row>
    <row r="96" spans="1:25" ht="28.8">
      <c r="A96" s="63" t="s">
        <v>135</v>
      </c>
      <c r="B96" s="63"/>
      <c r="C96" s="85">
        <v>-0.100679574304398</v>
      </c>
      <c r="D96" s="85"/>
      <c r="E96" s="85">
        <v>-0.16979359309567843</v>
      </c>
      <c r="F96" s="85"/>
      <c r="G96" s="85">
        <v>-9.3643019353964005E-2</v>
      </c>
      <c r="H96" s="85"/>
      <c r="I96" s="85">
        <v>-0.12928714184909598</v>
      </c>
      <c r="J96" s="85"/>
      <c r="K96" s="85">
        <f>K$71/K88</f>
        <v>-0.20680036854261591</v>
      </c>
      <c r="L96" s="85"/>
      <c r="M96" s="85">
        <f>M$71/M88</f>
        <v>-1.5800505060065801</v>
      </c>
      <c r="N96" s="85"/>
      <c r="O96" s="85">
        <f>O$71/O88</f>
        <v>6.3434151536739996E-3</v>
      </c>
      <c r="P96" s="85"/>
      <c r="Q96" s="85">
        <f>Q$71/Q88</f>
        <v>0.18268889167997415</v>
      </c>
      <c r="R96" s="85"/>
      <c r="S96" s="85">
        <f>S$71/S88</f>
        <v>4.6099710107536128E-2</v>
      </c>
      <c r="T96" s="85"/>
      <c r="U96" s="85">
        <f>U$71/U88</f>
        <v>6.2407837844592737E-2</v>
      </c>
      <c r="V96" s="86"/>
      <c r="W96" s="85">
        <f>W$71/W88</f>
        <v>6.5535034340414938E-2</v>
      </c>
      <c r="X96" s="85"/>
      <c r="Y96" s="85">
        <f>Y$71/Y88</f>
        <v>9.5674520633523358E-2</v>
      </c>
    </row>
    <row r="97" spans="1:25" ht="28.8">
      <c r="A97" s="63" t="s">
        <v>136</v>
      </c>
      <c r="B97" s="63"/>
      <c r="C97" s="85">
        <v>-0.100679574304398</v>
      </c>
      <c r="D97" s="85"/>
      <c r="E97" s="85">
        <v>-0.16979359309567843</v>
      </c>
      <c r="F97" s="85"/>
      <c r="G97" s="85">
        <v>-9.3643019353964005E-2</v>
      </c>
      <c r="H97" s="85"/>
      <c r="I97" s="85">
        <v>-0.12928714184909598</v>
      </c>
      <c r="J97" s="85"/>
      <c r="K97" s="85">
        <f>K$71/K89</f>
        <v>-0.20680036854261591</v>
      </c>
      <c r="L97" s="85"/>
      <c r="M97" s="85">
        <f>M$71/M89</f>
        <v>-1.5800505060065801</v>
      </c>
      <c r="N97" s="85"/>
      <c r="O97" s="85">
        <f>O$71/O89</f>
        <v>6.2929225145990095E-3</v>
      </c>
      <c r="P97" s="85"/>
      <c r="Q97" s="85">
        <f>Q$71/Q89</f>
        <v>0.17969869609109712</v>
      </c>
      <c r="R97" s="85"/>
      <c r="S97" s="85">
        <f>S$71/S89</f>
        <v>4.525006243207215E-2</v>
      </c>
      <c r="T97" s="85"/>
      <c r="U97" s="85">
        <f>U$71/U89</f>
        <v>6.1061582102483129E-2</v>
      </c>
      <c r="V97" s="86"/>
      <c r="W97" s="85">
        <f>W$71/W89</f>
        <v>6.4295614589406719E-2</v>
      </c>
      <c r="X97" s="85"/>
      <c r="Y97" s="85">
        <f>Y$71/Y89</f>
        <v>9.3568510103552299E-2</v>
      </c>
    </row>
    <row r="98" spans="1:25" ht="28.8">
      <c r="A98" s="63" t="s">
        <v>137</v>
      </c>
      <c r="B98" s="63"/>
      <c r="C98" s="85">
        <v>6.130273111937428E-2</v>
      </c>
      <c r="D98" s="85"/>
      <c r="E98" s="85">
        <v>3.1558361499054055E-2</v>
      </c>
      <c r="F98" s="85"/>
      <c r="G98" s="85">
        <v>1.5176422736670848E-2</v>
      </c>
      <c r="H98" s="85"/>
      <c r="I98" s="85">
        <v>2.7587285088330863E-2</v>
      </c>
      <c r="J98" s="85"/>
      <c r="K98" s="85">
        <f>K$84/K92</f>
        <v>4.3983929813268464E-2</v>
      </c>
      <c r="L98" s="85"/>
      <c r="M98" s="85">
        <f>M$84/M92</f>
        <v>6.3107069075512723E-2</v>
      </c>
      <c r="N98" s="85"/>
      <c r="O98" s="85">
        <f>O$84/O92</f>
        <v>0.10288878335009874</v>
      </c>
      <c r="P98" s="85"/>
      <c r="Q98" s="85">
        <f>Q$84/Q92</f>
        <v>0.10089741781647245</v>
      </c>
      <c r="R98" s="85"/>
      <c r="S98" s="85">
        <f>S$84/S92</f>
        <v>0.15684856234900352</v>
      </c>
      <c r="T98" s="85"/>
      <c r="U98" s="85">
        <f>U$84/U92</f>
        <v>0.16535745005934763</v>
      </c>
      <c r="V98" s="86"/>
      <c r="W98" s="85">
        <f>W$84/W92</f>
        <v>0.16583151855288283</v>
      </c>
      <c r="X98" s="85"/>
      <c r="Y98" s="85">
        <f>Y$84/Y92</f>
        <v>0.1539484995527868</v>
      </c>
    </row>
    <row r="99" spans="1:25" ht="28.8">
      <c r="A99" s="63" t="s">
        <v>138</v>
      </c>
      <c r="B99" s="63"/>
      <c r="C99" s="85">
        <v>6.1110235314668929E-2</v>
      </c>
      <c r="D99" s="85"/>
      <c r="E99" s="85">
        <v>3.141678129298487E-2</v>
      </c>
      <c r="F99" s="85"/>
      <c r="G99" s="85">
        <v>1.5084137652231037E-2</v>
      </c>
      <c r="H99" s="85"/>
      <c r="I99" s="85">
        <v>2.7329426538300543E-2</v>
      </c>
      <c r="J99" s="85"/>
      <c r="K99" s="85">
        <f>K$84/K93</f>
        <v>4.3813242990311842E-2</v>
      </c>
      <c r="L99" s="85"/>
      <c r="M99" s="85">
        <f>M$84/M93</f>
        <v>6.1737803336140706E-2</v>
      </c>
      <c r="N99" s="85"/>
      <c r="O99" s="85">
        <f>O$84/O93</f>
        <v>0.1020698039712144</v>
      </c>
      <c r="P99" s="85"/>
      <c r="Q99" s="85">
        <f>Q$84/Q93</f>
        <v>9.9245959914957521E-2</v>
      </c>
      <c r="R99" s="85"/>
      <c r="S99" s="85">
        <f>S$84/S93</f>
        <v>0.15395774121175926</v>
      </c>
      <c r="T99" s="85"/>
      <c r="U99" s="85">
        <f>U$84/U93</f>
        <v>0.1617903754044405</v>
      </c>
      <c r="V99" s="86"/>
      <c r="W99" s="85">
        <f>W$84/W93</f>
        <v>0.16269525927564651</v>
      </c>
      <c r="X99" s="85"/>
      <c r="Y99" s="85">
        <f>Y$84/Y93</f>
        <v>0.1505597482009686</v>
      </c>
    </row>
    <row r="101" spans="1:25">
      <c r="A101" s="171" t="s">
        <v>202</v>
      </c>
      <c r="B101" s="171"/>
      <c r="C101" s="171"/>
      <c r="D101" s="171"/>
      <c r="E101" s="171"/>
      <c r="F101" s="171"/>
      <c r="G101" s="171"/>
      <c r="H101" s="171"/>
      <c r="I101" s="171"/>
      <c r="J101" s="171"/>
      <c r="K101" s="171"/>
      <c r="L101" s="171"/>
      <c r="M101" s="171"/>
      <c r="N101" s="171"/>
      <c r="O101" s="171"/>
      <c r="P101" s="171"/>
      <c r="Q101" s="171"/>
      <c r="R101" s="171"/>
      <c r="S101" s="171"/>
      <c r="T101" s="171"/>
      <c r="U101" s="171"/>
    </row>
    <row r="102" spans="1:25" ht="46.5" customHeight="1">
      <c r="A102" s="171" t="s">
        <v>209</v>
      </c>
      <c r="B102" s="171"/>
      <c r="C102" s="171"/>
      <c r="D102" s="171"/>
      <c r="E102" s="171"/>
      <c r="F102" s="171"/>
      <c r="G102" s="171"/>
      <c r="H102" s="171"/>
      <c r="I102" s="171"/>
      <c r="J102" s="171"/>
      <c r="K102" s="171"/>
      <c r="L102" s="171"/>
      <c r="M102" s="171"/>
      <c r="N102" s="171"/>
      <c r="O102" s="171"/>
      <c r="P102" s="171"/>
      <c r="Q102" s="171"/>
      <c r="R102" s="171"/>
      <c r="S102" s="171"/>
      <c r="T102" s="171"/>
      <c r="U102" s="171"/>
    </row>
    <row r="103" spans="1:25">
      <c r="A103" s="171"/>
      <c r="B103" s="171"/>
      <c r="C103" s="171"/>
      <c r="D103" s="171"/>
      <c r="E103" s="171"/>
      <c r="F103" s="171"/>
      <c r="G103" s="171"/>
      <c r="H103" s="171"/>
      <c r="I103" s="171"/>
      <c r="J103" s="171"/>
      <c r="K103" s="171"/>
      <c r="L103" s="171"/>
      <c r="M103" s="171"/>
      <c r="N103" s="171"/>
      <c r="O103" s="171"/>
      <c r="P103" s="171"/>
      <c r="Q103" s="171"/>
      <c r="R103" s="171"/>
      <c r="S103" s="171"/>
      <c r="T103" s="171"/>
      <c r="U103" s="171"/>
    </row>
  </sheetData>
  <mergeCells count="6">
    <mergeCell ref="A103:U103"/>
    <mergeCell ref="C4:I4"/>
    <mergeCell ref="K4:Q4"/>
    <mergeCell ref="A102:U102"/>
    <mergeCell ref="A101:U101"/>
    <mergeCell ref="S4:Y4"/>
  </mergeCells>
  <pageMargins left="0.7" right="0.7" top="0.75" bottom="0.75" header="0.3" footer="0.3"/>
  <pageSetup scale="66" fitToHeight="0" orientation="landscape" r:id="rId1"/>
  <headerFooter>
    <oddHeader>&amp;L&amp;G</oddHeader>
  </headerFooter>
  <rowBreaks count="2" manualBreakCount="2">
    <brk id="40" max="16383" man="1"/>
    <brk id="69"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515F8-5D4C-4E5F-8BCA-27EBA3AB3611}">
  <sheetPr>
    <pageSetUpPr fitToPage="1"/>
  </sheetPr>
  <dimension ref="A1:X21"/>
  <sheetViews>
    <sheetView zoomScale="80" zoomScaleNormal="80" workbookViewId="0">
      <selection activeCell="E24" sqref="E24"/>
    </sheetView>
  </sheetViews>
  <sheetFormatPr defaultColWidth="8.77734375" defaultRowHeight="14.4"/>
  <cols>
    <col min="1" max="1" width="29.77734375" style="3" customWidth="1"/>
    <col min="2" max="2" width="10.77734375" style="3" customWidth="1"/>
    <col min="3" max="3" width="2.77734375" style="3" customWidth="1"/>
    <col min="4" max="4" width="10.77734375" style="3" customWidth="1"/>
    <col min="5" max="5" width="2.77734375" style="3" customWidth="1"/>
    <col min="6" max="6" width="10.77734375" style="3" customWidth="1"/>
    <col min="7" max="7" width="2.77734375" style="3" customWidth="1"/>
    <col min="8" max="8" width="10.77734375" style="3" customWidth="1"/>
    <col min="9" max="9" width="2.77734375" style="3" customWidth="1"/>
    <col min="10" max="10" width="10.77734375" style="3" customWidth="1"/>
    <col min="11" max="11" width="2.77734375" style="3" customWidth="1"/>
    <col min="12" max="12" width="10.77734375" style="3" customWidth="1"/>
    <col min="13" max="13" width="2.77734375" style="3" customWidth="1"/>
    <col min="14" max="14" width="10.77734375" style="3" customWidth="1"/>
    <col min="15" max="15" width="2.77734375" style="3" customWidth="1"/>
    <col min="16" max="16" width="10.77734375" style="3" customWidth="1"/>
    <col min="17" max="17" width="3" style="3" customWidth="1"/>
    <col min="18" max="18" width="10.77734375" style="3" customWidth="1"/>
    <col min="19" max="19" width="3" style="3" customWidth="1"/>
    <col min="20" max="20" width="10.77734375" style="3" customWidth="1"/>
    <col min="21" max="21" width="3.21875" style="3" customWidth="1"/>
    <col min="22" max="22" width="10.77734375" style="3" customWidth="1"/>
    <col min="23" max="23" width="3.21875" style="3" customWidth="1"/>
    <col min="24" max="24" width="10.6640625" style="3" customWidth="1"/>
    <col min="25" max="16384" width="8.77734375" style="3"/>
  </cols>
  <sheetData>
    <row r="1" spans="1:24" ht="29.55" customHeight="1">
      <c r="A1" s="27" t="s">
        <v>72</v>
      </c>
    </row>
    <row r="2" spans="1:24" ht="28.05" customHeight="1">
      <c r="A2" s="62" t="s">
        <v>181</v>
      </c>
      <c r="B2" s="62"/>
      <c r="C2" s="62"/>
    </row>
    <row r="3" spans="1:24" ht="15" thickBot="1">
      <c r="E3" s="28"/>
      <c r="F3" s="28"/>
      <c r="Q3" s="28"/>
      <c r="S3" s="82"/>
      <c r="T3" s="82"/>
      <c r="U3" s="28"/>
    </row>
    <row r="4" spans="1:24" ht="15" customHeight="1" thickBot="1">
      <c r="B4" s="162" t="s">
        <v>176</v>
      </c>
      <c r="C4" s="163"/>
      <c r="D4" s="163"/>
      <c r="E4" s="163"/>
      <c r="F4" s="163"/>
      <c r="G4" s="163"/>
      <c r="H4" s="164"/>
      <c r="J4" s="162" t="s">
        <v>177</v>
      </c>
      <c r="K4" s="163"/>
      <c r="L4" s="163"/>
      <c r="M4" s="163"/>
      <c r="N4" s="163"/>
      <c r="O4" s="163"/>
      <c r="P4" s="164"/>
      <c r="Q4" s="28"/>
      <c r="R4" s="165" t="s">
        <v>178</v>
      </c>
      <c r="S4" s="166"/>
      <c r="T4" s="166"/>
      <c r="U4" s="166"/>
      <c r="V4" s="166"/>
      <c r="W4" s="166"/>
      <c r="X4" s="167"/>
    </row>
    <row r="5" spans="1:24" ht="15.6">
      <c r="A5" s="54"/>
      <c r="B5" s="113" t="s">
        <v>117</v>
      </c>
      <c r="C5" s="111"/>
      <c r="D5" s="112" t="s">
        <v>118</v>
      </c>
      <c r="E5" s="111"/>
      <c r="F5" s="112" t="s">
        <v>119</v>
      </c>
      <c r="G5" s="111"/>
      <c r="H5" s="112" t="s">
        <v>120</v>
      </c>
      <c r="I5" s="77"/>
      <c r="J5" s="113" t="s">
        <v>215</v>
      </c>
      <c r="K5" s="111"/>
      <c r="L5" s="112" t="s">
        <v>216</v>
      </c>
      <c r="M5" s="111"/>
      <c r="N5" s="112" t="s">
        <v>217</v>
      </c>
      <c r="O5" s="111"/>
      <c r="P5" s="112" t="s">
        <v>218</v>
      </c>
      <c r="Q5" s="77"/>
      <c r="R5" s="113" t="s">
        <v>215</v>
      </c>
      <c r="S5" s="111"/>
      <c r="T5" s="112" t="s">
        <v>118</v>
      </c>
      <c r="V5" s="112" t="s">
        <v>119</v>
      </c>
      <c r="X5" s="112" t="s">
        <v>120</v>
      </c>
    </row>
    <row r="6" spans="1:24">
      <c r="A6" s="5" t="s">
        <v>140</v>
      </c>
      <c r="B6" s="104"/>
      <c r="C6" s="104"/>
      <c r="D6" s="104"/>
      <c r="E6" s="104"/>
      <c r="F6" s="104"/>
      <c r="G6" s="104"/>
      <c r="H6" s="104"/>
      <c r="I6" s="105"/>
      <c r="J6" s="104"/>
      <c r="K6" s="104"/>
      <c r="L6" s="104"/>
      <c r="M6" s="104"/>
      <c r="N6" s="104"/>
      <c r="O6" s="104"/>
      <c r="P6" s="104"/>
      <c r="Q6" s="105"/>
      <c r="R6" s="104"/>
      <c r="S6" s="104"/>
      <c r="T6" s="104"/>
      <c r="V6" s="104"/>
      <c r="X6" s="104"/>
    </row>
    <row r="7" spans="1:24">
      <c r="A7" s="53" t="s">
        <v>42</v>
      </c>
      <c r="B7" s="81">
        <v>-23556</v>
      </c>
      <c r="C7" s="81"/>
      <c r="D7" s="106">
        <v>-39938</v>
      </c>
      <c r="E7" s="81"/>
      <c r="F7" s="106">
        <v>-22102</v>
      </c>
      <c r="G7" s="81"/>
      <c r="H7" s="106">
        <v>-30598</v>
      </c>
      <c r="I7" s="105"/>
      <c r="J7" s="81">
        <v>-49155</v>
      </c>
      <c r="K7" s="81"/>
      <c r="L7" s="106">
        <v>-417334</v>
      </c>
      <c r="M7" s="81"/>
      <c r="N7" s="106">
        <v>1763</v>
      </c>
      <c r="O7" s="81"/>
      <c r="P7" s="106">
        <v>50909</v>
      </c>
      <c r="Q7" s="105"/>
      <c r="R7" s="81">
        <v>12865</v>
      </c>
      <c r="S7" s="81"/>
      <c r="T7" s="106">
        <v>17479</v>
      </c>
      <c r="V7" s="106">
        <v>18416</v>
      </c>
      <c r="X7" s="106">
        <v>26954</v>
      </c>
    </row>
    <row r="8" spans="1:24">
      <c r="A8" s="53" t="s">
        <v>175</v>
      </c>
      <c r="B8" s="81">
        <v>-3483</v>
      </c>
      <c r="C8" s="81"/>
      <c r="D8" s="106">
        <v>-4266</v>
      </c>
      <c r="E8" s="81"/>
      <c r="F8" s="106">
        <v>-2682</v>
      </c>
      <c r="G8" s="81"/>
      <c r="H8" s="106">
        <v>-13286</v>
      </c>
      <c r="I8" s="105"/>
      <c r="J8" s="81">
        <v>-2943</v>
      </c>
      <c r="K8" s="81"/>
      <c r="L8" s="106">
        <v>248423</v>
      </c>
      <c r="M8" s="81"/>
      <c r="N8" s="106">
        <v>-136</v>
      </c>
      <c r="O8" s="81"/>
      <c r="P8" s="106">
        <v>-50060</v>
      </c>
      <c r="Q8" s="105"/>
      <c r="R8" s="81">
        <v>7147</v>
      </c>
      <c r="S8" s="81"/>
      <c r="T8" s="106">
        <v>1949</v>
      </c>
      <c r="V8" s="106">
        <v>4762</v>
      </c>
      <c r="X8" s="106">
        <v>-11719</v>
      </c>
    </row>
    <row r="9" spans="1:24">
      <c r="A9" s="54" t="s">
        <v>127</v>
      </c>
      <c r="B9" s="81">
        <v>10687</v>
      </c>
      <c r="C9" s="81"/>
      <c r="D9" s="106">
        <v>17495</v>
      </c>
      <c r="E9" s="81"/>
      <c r="F9" s="106">
        <v>21060</v>
      </c>
      <c r="G9" s="81"/>
      <c r="H9" s="106">
        <v>20603</v>
      </c>
      <c r="I9" s="105"/>
      <c r="J9" s="81">
        <v>19186</v>
      </c>
      <c r="K9" s="81"/>
      <c r="L9" s="106">
        <v>14534</v>
      </c>
      <c r="M9" s="81"/>
      <c r="N9" s="106">
        <v>5995</v>
      </c>
      <c r="O9" s="81"/>
      <c r="P9" s="106">
        <v>5682</v>
      </c>
      <c r="Q9" s="105"/>
      <c r="R9" s="81">
        <v>4113</v>
      </c>
      <c r="S9" s="81"/>
      <c r="T9" s="106">
        <v>3602</v>
      </c>
      <c r="V9" s="106">
        <v>3455</v>
      </c>
      <c r="X9" s="106">
        <v>3035</v>
      </c>
    </row>
    <row r="10" spans="1:24">
      <c r="A10" s="54" t="s">
        <v>76</v>
      </c>
      <c r="B10" s="81">
        <v>18343</v>
      </c>
      <c r="C10" s="81"/>
      <c r="D10" s="106">
        <v>18354</v>
      </c>
      <c r="E10" s="81"/>
      <c r="F10" s="106">
        <v>18155</v>
      </c>
      <c r="G10" s="81"/>
      <c r="H10" s="106">
        <v>17940</v>
      </c>
      <c r="I10" s="105"/>
      <c r="J10" s="81">
        <v>15081</v>
      </c>
      <c r="K10" s="81"/>
      <c r="L10" s="106">
        <v>14729</v>
      </c>
      <c r="M10" s="81"/>
      <c r="N10" s="106">
        <v>14288</v>
      </c>
      <c r="O10" s="81"/>
      <c r="P10" s="106">
        <v>14359</v>
      </c>
      <c r="Q10" s="105"/>
      <c r="R10" s="81">
        <v>13019</v>
      </c>
      <c r="S10" s="81"/>
      <c r="T10" s="106">
        <v>13013</v>
      </c>
      <c r="V10" s="139">
        <v>13014</v>
      </c>
      <c r="X10" s="139">
        <v>12896</v>
      </c>
    </row>
    <row r="11" spans="1:24">
      <c r="A11" s="54" t="s">
        <v>75</v>
      </c>
      <c r="B11" s="81">
        <v>1943</v>
      </c>
      <c r="C11" s="81"/>
      <c r="D11" s="106">
        <v>1642</v>
      </c>
      <c r="E11" s="81"/>
      <c r="F11" s="106">
        <v>1840</v>
      </c>
      <c r="G11" s="81"/>
      <c r="H11" s="106">
        <v>1894</v>
      </c>
      <c r="I11" s="105"/>
      <c r="J11" s="81">
        <v>2034</v>
      </c>
      <c r="K11" s="81"/>
      <c r="L11" s="106">
        <v>1937</v>
      </c>
      <c r="M11" s="81"/>
      <c r="N11" s="106">
        <v>2006</v>
      </c>
      <c r="O11" s="81"/>
      <c r="P11" s="106">
        <v>1887</v>
      </c>
      <c r="Q11" s="105"/>
      <c r="R11" s="81">
        <v>1590</v>
      </c>
      <c r="S11" s="81"/>
      <c r="T11" s="106">
        <v>2207</v>
      </c>
      <c r="V11" s="106">
        <v>2792</v>
      </c>
      <c r="X11" s="106">
        <v>2433</v>
      </c>
    </row>
    <row r="12" spans="1:24">
      <c r="A12" s="54" t="s">
        <v>47</v>
      </c>
      <c r="B12" s="81">
        <v>410</v>
      </c>
      <c r="C12" s="81"/>
      <c r="D12" s="106">
        <v>73</v>
      </c>
      <c r="E12" s="81"/>
      <c r="F12" s="106">
        <v>-24</v>
      </c>
      <c r="G12" s="81"/>
      <c r="H12" s="106">
        <v>1304</v>
      </c>
      <c r="I12" s="105"/>
      <c r="J12" s="81">
        <v>115</v>
      </c>
      <c r="K12" s="81"/>
      <c r="L12" s="106">
        <v>779</v>
      </c>
      <c r="M12" s="81"/>
      <c r="N12" s="106">
        <v>199</v>
      </c>
      <c r="O12" s="81"/>
      <c r="P12" s="106">
        <v>-1</v>
      </c>
      <c r="Q12" s="105"/>
      <c r="R12" s="81">
        <v>-21</v>
      </c>
      <c r="S12" s="81"/>
      <c r="T12" s="106">
        <v>46</v>
      </c>
      <c r="V12" s="106">
        <v>-2</v>
      </c>
      <c r="X12" s="106">
        <v>17</v>
      </c>
    </row>
    <row r="13" spans="1:24" ht="29.55" customHeight="1">
      <c r="A13" s="54" t="s">
        <v>128</v>
      </c>
      <c r="B13" s="81">
        <v>1333</v>
      </c>
      <c r="C13" s="81"/>
      <c r="D13" s="106">
        <v>3939</v>
      </c>
      <c r="E13" s="81"/>
      <c r="F13" s="106">
        <v>4821</v>
      </c>
      <c r="G13" s="81"/>
      <c r="H13" s="106">
        <v>2450</v>
      </c>
      <c r="I13" s="105"/>
      <c r="J13" s="81">
        <v>3864</v>
      </c>
      <c r="K13" s="81"/>
      <c r="L13" s="106">
        <v>14090</v>
      </c>
      <c r="M13" s="81"/>
      <c r="N13" s="106">
        <v>2384</v>
      </c>
      <c r="O13" s="81"/>
      <c r="P13" s="106">
        <v>1281</v>
      </c>
      <c r="Q13" s="105"/>
      <c r="R13" s="81">
        <v>1559</v>
      </c>
      <c r="S13" s="81"/>
      <c r="T13" s="106">
        <v>1339</v>
      </c>
      <c r="V13" s="106">
        <v>500</v>
      </c>
      <c r="X13" s="106">
        <v>-42</v>
      </c>
    </row>
    <row r="14" spans="1:24" ht="13.05" customHeight="1">
      <c r="A14" s="54" t="s">
        <v>142</v>
      </c>
      <c r="B14" s="81">
        <v>-2863</v>
      </c>
      <c r="C14" s="81"/>
      <c r="D14" s="106">
        <v>439</v>
      </c>
      <c r="E14" s="81"/>
      <c r="F14" s="106">
        <v>146</v>
      </c>
      <c r="G14" s="81"/>
      <c r="H14" s="106">
        <v>-363</v>
      </c>
      <c r="I14" s="105"/>
      <c r="J14" s="81">
        <v>-94</v>
      </c>
      <c r="K14" s="81"/>
      <c r="L14" s="106">
        <v>-146</v>
      </c>
      <c r="M14" s="81"/>
      <c r="N14" s="106">
        <v>-67</v>
      </c>
      <c r="O14" s="81"/>
      <c r="P14" s="106">
        <v>1504</v>
      </c>
      <c r="Q14" s="105"/>
      <c r="R14" s="81">
        <v>-19</v>
      </c>
      <c r="S14" s="81"/>
      <c r="T14" s="106">
        <v>-199</v>
      </c>
      <c r="V14" s="106">
        <v>-2526</v>
      </c>
      <c r="X14" s="106">
        <v>2582</v>
      </c>
    </row>
    <row r="15" spans="1:24">
      <c r="A15" s="54" t="s">
        <v>77</v>
      </c>
      <c r="B15" s="81">
        <v>13198</v>
      </c>
      <c r="C15" s="81"/>
      <c r="D15" s="106">
        <v>23030</v>
      </c>
      <c r="E15" s="81"/>
      <c r="F15" s="106">
        <v>6057</v>
      </c>
      <c r="G15" s="81"/>
      <c r="H15" s="106">
        <v>28866</v>
      </c>
      <c r="I15" s="105"/>
      <c r="J15" s="81">
        <v>41425</v>
      </c>
      <c r="K15" s="81"/>
      <c r="L15" s="106">
        <v>154746</v>
      </c>
      <c r="M15" s="81"/>
      <c r="N15" s="106">
        <v>13513</v>
      </c>
      <c r="O15" s="81"/>
      <c r="P15" s="106">
        <v>12794</v>
      </c>
      <c r="Q15" s="105"/>
      <c r="R15" s="81">
        <v>12672</v>
      </c>
      <c r="S15" s="81"/>
      <c r="T15" s="106">
        <v>14831</v>
      </c>
      <c r="V15" s="106">
        <v>15588</v>
      </c>
      <c r="X15" s="106">
        <v>14693</v>
      </c>
    </row>
    <row r="16" spans="1:24" ht="28.05" customHeight="1">
      <c r="A16" s="78" t="s">
        <v>124</v>
      </c>
      <c r="B16" s="106">
        <v>0</v>
      </c>
      <c r="C16" s="107"/>
      <c r="D16" s="106">
        <v>0</v>
      </c>
      <c r="E16" s="81"/>
      <c r="F16" s="106">
        <v>0</v>
      </c>
      <c r="G16" s="81"/>
      <c r="H16" s="106">
        <v>0</v>
      </c>
      <c r="I16" s="105"/>
      <c r="J16" s="81">
        <v>15</v>
      </c>
      <c r="K16" s="81"/>
      <c r="L16" s="106">
        <v>391</v>
      </c>
      <c r="M16" s="81"/>
      <c r="N16" s="106">
        <v>206</v>
      </c>
      <c r="O16" s="81"/>
      <c r="P16" s="106">
        <v>184</v>
      </c>
      <c r="Q16" s="105"/>
      <c r="R16" s="81">
        <v>285</v>
      </c>
      <c r="S16" s="81"/>
      <c r="T16" s="106">
        <v>1696</v>
      </c>
      <c r="V16" s="106">
        <v>692</v>
      </c>
      <c r="X16" s="106">
        <v>1441</v>
      </c>
    </row>
    <row r="17" spans="1:24">
      <c r="A17" s="96" t="s">
        <v>141</v>
      </c>
      <c r="B17" s="108">
        <f>SUM(B7:B16)</f>
        <v>16012</v>
      </c>
      <c r="C17" s="109"/>
      <c r="D17" s="108">
        <f>SUM(D7:D16)</f>
        <v>20768</v>
      </c>
      <c r="E17" s="109"/>
      <c r="F17" s="108">
        <f>SUM(F7:F16)</f>
        <v>27271</v>
      </c>
      <c r="G17" s="109"/>
      <c r="H17" s="108">
        <f>SUM(H7:H16)</f>
        <v>28810</v>
      </c>
      <c r="I17" s="110"/>
      <c r="J17" s="108">
        <f>SUM(J7:J16)</f>
        <v>29528</v>
      </c>
      <c r="K17" s="109"/>
      <c r="L17" s="108">
        <f>SUM(L7:L16)</f>
        <v>32149</v>
      </c>
      <c r="M17" s="109"/>
      <c r="N17" s="108">
        <f>SUM(N7:N16)</f>
        <v>40151</v>
      </c>
      <c r="O17" s="109"/>
      <c r="P17" s="108">
        <f>SUM(P7:P16)</f>
        <v>38539</v>
      </c>
      <c r="Q17" s="110"/>
      <c r="R17" s="108">
        <f>SUM(R7:R16)</f>
        <v>53210</v>
      </c>
      <c r="S17" s="109"/>
      <c r="T17" s="108">
        <f>SUM(T7:T16)</f>
        <v>55963</v>
      </c>
      <c r="U17" s="109"/>
      <c r="V17" s="108">
        <f>SUM(V7:V16)</f>
        <v>56691</v>
      </c>
      <c r="W17" s="109"/>
      <c r="X17" s="108">
        <f>SUM(X7:X16)</f>
        <v>52290</v>
      </c>
    </row>
    <row r="20" spans="1:24" ht="16.2">
      <c r="A20" s="172" t="s">
        <v>202</v>
      </c>
      <c r="B20" s="172"/>
      <c r="C20" s="172"/>
      <c r="D20" s="172"/>
      <c r="E20" s="172"/>
      <c r="F20" s="172"/>
      <c r="G20" s="172"/>
      <c r="H20" s="172"/>
      <c r="I20" s="172"/>
      <c r="J20" s="172"/>
      <c r="K20" s="172"/>
      <c r="L20" s="172"/>
      <c r="M20" s="172"/>
      <c r="N20" s="172"/>
      <c r="O20" s="172"/>
      <c r="P20" s="172"/>
      <c r="Q20" s="172"/>
      <c r="R20" s="172"/>
      <c r="S20" s="172"/>
      <c r="T20" s="172"/>
    </row>
    <row r="21" spans="1:24">
      <c r="A21" s="153"/>
    </row>
  </sheetData>
  <mergeCells count="4">
    <mergeCell ref="B4:H4"/>
    <mergeCell ref="J4:P4"/>
    <mergeCell ref="A20:T20"/>
    <mergeCell ref="R4:X4"/>
  </mergeCells>
  <pageMargins left="0.7" right="0.7" top="0.75" bottom="0.75" header="0.3" footer="0.3"/>
  <pageSetup scale="64" fitToHeight="0" orientation="landscape"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13191-6C49-41E2-A0EC-9871336013CA}">
  <sheetPr>
    <pageSetUpPr fitToPage="1"/>
  </sheetPr>
  <dimension ref="A1:P15"/>
  <sheetViews>
    <sheetView workbookViewId="0">
      <selection activeCell="J18" sqref="J18"/>
    </sheetView>
  </sheetViews>
  <sheetFormatPr defaultColWidth="8.77734375" defaultRowHeight="14.4"/>
  <cols>
    <col min="1" max="1" width="29.21875" style="3" customWidth="1"/>
    <col min="2" max="2" width="12.44140625" style="3" customWidth="1"/>
    <col min="3" max="3" width="3.77734375" style="3" customWidth="1"/>
    <col min="4" max="4" width="12.44140625" style="3" customWidth="1"/>
    <col min="5" max="5" width="3.77734375" style="3" customWidth="1"/>
    <col min="6" max="6" width="12.44140625" style="3" customWidth="1"/>
    <col min="7" max="7" width="3.77734375" style="3" customWidth="1"/>
    <col min="8" max="8" width="12.44140625" style="3" customWidth="1"/>
    <col min="9" max="9" width="3.44140625" style="3" customWidth="1"/>
    <col min="10" max="10" width="12.44140625" style="3" customWidth="1"/>
    <col min="11" max="11" width="4.21875" style="3" customWidth="1"/>
    <col min="12" max="12" width="12.44140625" style="3" customWidth="1"/>
    <col min="13" max="13" width="4" style="3" customWidth="1"/>
    <col min="14" max="14" width="12.5546875" style="3" customWidth="1"/>
    <col min="15" max="15" width="4.109375" style="3" customWidth="1"/>
    <col min="16" max="16" width="12.6640625" style="3" customWidth="1"/>
    <col min="17" max="16384" width="8.77734375" style="3"/>
  </cols>
  <sheetData>
    <row r="1" spans="1:16" ht="42.45" customHeight="1">
      <c r="A1" s="84" t="s">
        <v>180</v>
      </c>
    </row>
    <row r="2" spans="1:16" ht="15.6" customHeight="1" thickBot="1">
      <c r="A2" s="84"/>
    </row>
    <row r="3" spans="1:16" ht="18.600000000000001" customHeight="1" thickBot="1">
      <c r="A3" s="84"/>
      <c r="B3" s="173" t="s">
        <v>177</v>
      </c>
      <c r="C3" s="174"/>
      <c r="D3" s="174"/>
      <c r="E3" s="174"/>
      <c r="F3" s="174"/>
      <c r="G3" s="174"/>
      <c r="H3" s="175"/>
      <c r="J3" s="176" t="s">
        <v>178</v>
      </c>
      <c r="K3" s="177"/>
      <c r="L3" s="177"/>
      <c r="M3" s="177"/>
      <c r="N3" s="177"/>
      <c r="O3" s="177"/>
      <c r="P3" s="178"/>
    </row>
    <row r="4" spans="1:16" ht="44.55" customHeight="1">
      <c r="A4" s="52"/>
      <c r="B4" s="115" t="s">
        <v>184</v>
      </c>
      <c r="C4" s="66"/>
      <c r="D4" s="116" t="s">
        <v>118</v>
      </c>
      <c r="E4" s="66"/>
      <c r="F4" s="116" t="s">
        <v>119</v>
      </c>
      <c r="G4" s="66"/>
      <c r="H4" s="116" t="s">
        <v>120</v>
      </c>
      <c r="J4" s="116" t="s">
        <v>117</v>
      </c>
      <c r="L4" s="116" t="s">
        <v>118</v>
      </c>
      <c r="N4" s="116" t="s">
        <v>119</v>
      </c>
      <c r="P4" s="116" t="s">
        <v>120</v>
      </c>
    </row>
    <row r="5" spans="1:16" ht="26.4">
      <c r="A5" s="56" t="s">
        <v>150</v>
      </c>
      <c r="B5" s="67"/>
      <c r="C5" s="68"/>
      <c r="D5" s="67"/>
      <c r="E5" s="68"/>
      <c r="F5" s="67"/>
      <c r="G5" s="68"/>
      <c r="H5" s="67"/>
      <c r="J5" s="67"/>
      <c r="L5" s="67"/>
      <c r="N5" s="67"/>
      <c r="P5" s="67"/>
    </row>
    <row r="6" spans="1:16" ht="15.6">
      <c r="A6" s="54" t="s">
        <v>151</v>
      </c>
      <c r="B6" s="69">
        <v>1002792</v>
      </c>
      <c r="C6" s="70"/>
      <c r="D6" s="69">
        <v>569789</v>
      </c>
      <c r="E6" s="70"/>
      <c r="F6" s="69">
        <v>540236</v>
      </c>
      <c r="G6" s="70"/>
      <c r="H6" s="69">
        <v>509985</v>
      </c>
      <c r="J6" s="69">
        <v>510452</v>
      </c>
      <c r="L6" s="69">
        <v>480941</v>
      </c>
      <c r="N6" s="69">
        <v>451427</v>
      </c>
      <c r="P6" s="69">
        <v>391913</v>
      </c>
    </row>
    <row r="7" spans="1:16" ht="15.6">
      <c r="A7" s="54" t="s">
        <v>152</v>
      </c>
      <c r="B7" s="69">
        <v>57453</v>
      </c>
      <c r="C7" s="70"/>
      <c r="D7" s="69">
        <v>211696</v>
      </c>
      <c r="E7" s="70"/>
      <c r="F7" s="69">
        <v>188555</v>
      </c>
      <c r="G7" s="70"/>
      <c r="H7" s="69">
        <v>213170</v>
      </c>
      <c r="J7" s="69">
        <v>250377</v>
      </c>
      <c r="L7" s="69">
        <v>248437</v>
      </c>
      <c r="N7" s="69">
        <v>299505</v>
      </c>
      <c r="P7" s="69">
        <v>324962</v>
      </c>
    </row>
    <row r="8" spans="1:16" ht="15.6">
      <c r="A8" s="103" t="s">
        <v>153</v>
      </c>
      <c r="B8" s="97">
        <v>945339</v>
      </c>
      <c r="C8" s="98"/>
      <c r="D8" s="97">
        <v>358093</v>
      </c>
      <c r="E8" s="98"/>
      <c r="F8" s="97">
        <v>351681</v>
      </c>
      <c r="G8" s="98"/>
      <c r="H8" s="97">
        <v>296815</v>
      </c>
      <c r="I8" s="99"/>
      <c r="J8" s="97">
        <v>260075</v>
      </c>
      <c r="K8" s="99"/>
      <c r="L8" s="97">
        <f>L6-L7</f>
        <v>232504</v>
      </c>
      <c r="N8" s="97">
        <f>N6-N7</f>
        <v>151922</v>
      </c>
      <c r="P8" s="97">
        <f>P6-P7</f>
        <v>66951</v>
      </c>
    </row>
    <row r="9" spans="1:16" ht="15.6">
      <c r="A9" s="54"/>
      <c r="B9" s="69"/>
      <c r="C9" s="70"/>
      <c r="D9" s="69"/>
      <c r="E9" s="70"/>
      <c r="F9" s="69"/>
      <c r="G9" s="70"/>
      <c r="H9" s="69"/>
      <c r="J9" s="69"/>
      <c r="L9" s="69"/>
      <c r="N9" s="69"/>
      <c r="P9" s="69"/>
    </row>
    <row r="10" spans="1:16" ht="15.6">
      <c r="A10" s="54" t="s">
        <v>154</v>
      </c>
      <c r="B10" s="71">
        <v>590297</v>
      </c>
      <c r="C10" s="70"/>
      <c r="D10" s="72">
        <v>0</v>
      </c>
      <c r="E10" s="70"/>
      <c r="F10" s="72">
        <v>0</v>
      </c>
      <c r="G10" s="70"/>
      <c r="H10" s="72">
        <v>0</v>
      </c>
      <c r="J10" s="72">
        <v>0</v>
      </c>
      <c r="L10" s="72">
        <v>0</v>
      </c>
      <c r="N10" s="72">
        <v>0</v>
      </c>
      <c r="P10" s="72">
        <v>0</v>
      </c>
    </row>
    <row r="11" spans="1:16" ht="15.6">
      <c r="A11" s="54" t="s">
        <v>155</v>
      </c>
      <c r="B11" s="69">
        <v>355042</v>
      </c>
      <c r="C11" s="70"/>
      <c r="D11" s="72">
        <v>0</v>
      </c>
      <c r="E11" s="70"/>
      <c r="F11" s="72">
        <v>0</v>
      </c>
      <c r="G11" s="70"/>
      <c r="H11" s="72">
        <v>0</v>
      </c>
      <c r="J11" s="72">
        <v>0</v>
      </c>
      <c r="L11" s="72">
        <v>0</v>
      </c>
      <c r="N11" s="72">
        <v>0</v>
      </c>
      <c r="P11" s="72">
        <v>0</v>
      </c>
    </row>
    <row r="12" spans="1:16" ht="15.6">
      <c r="A12" s="54"/>
      <c r="B12" s="69"/>
      <c r="C12" s="70"/>
      <c r="D12" s="69"/>
      <c r="E12" s="70"/>
      <c r="F12" s="69"/>
      <c r="G12" s="70"/>
      <c r="H12" s="69"/>
      <c r="J12" s="69"/>
      <c r="L12" s="69"/>
      <c r="N12" s="69"/>
      <c r="P12" s="69"/>
    </row>
    <row r="13" spans="1:16" ht="15.6">
      <c r="A13" s="54" t="s">
        <v>156</v>
      </c>
      <c r="B13" s="69">
        <v>99378</v>
      </c>
      <c r="C13" s="70"/>
      <c r="D13" s="69">
        <v>117758</v>
      </c>
      <c r="E13" s="70"/>
      <c r="F13" s="69">
        <v>130638</v>
      </c>
      <c r="G13" s="70"/>
      <c r="H13" s="69">
        <v>140367</v>
      </c>
      <c r="J13" s="69">
        <v>164049</v>
      </c>
      <c r="L13" s="69">
        <v>187863</v>
      </c>
      <c r="N13" s="140">
        <v>204403</v>
      </c>
      <c r="P13" s="140">
        <v>218154</v>
      </c>
    </row>
    <row r="14" spans="1:16" ht="15.6">
      <c r="A14" s="54"/>
      <c r="B14" s="67"/>
      <c r="C14" s="68"/>
      <c r="D14" s="67"/>
      <c r="E14" s="68"/>
      <c r="F14" s="67"/>
      <c r="G14" s="68"/>
      <c r="H14" s="67"/>
      <c r="J14" s="67"/>
      <c r="L14" s="67"/>
      <c r="N14" s="67"/>
      <c r="P14" s="67"/>
    </row>
    <row r="15" spans="1:16" ht="15.6">
      <c r="A15" s="101" t="s">
        <v>157</v>
      </c>
      <c r="B15" s="102">
        <v>3.3</v>
      </c>
      <c r="C15" s="100"/>
      <c r="D15" s="102">
        <v>3.1</v>
      </c>
      <c r="E15" s="100"/>
      <c r="F15" s="102">
        <v>2.7</v>
      </c>
      <c r="G15" s="100"/>
      <c r="H15" s="102">
        <v>2.1</v>
      </c>
      <c r="I15" s="99"/>
      <c r="J15" s="102">
        <v>1.6</v>
      </c>
      <c r="K15" s="99"/>
      <c r="L15" s="102">
        <v>1.2</v>
      </c>
      <c r="M15" s="99"/>
      <c r="N15" s="102">
        <v>0.7</v>
      </c>
      <c r="O15" s="99"/>
      <c r="P15" s="102">
        <v>0.3</v>
      </c>
    </row>
  </sheetData>
  <mergeCells count="2">
    <mergeCell ref="B3:H3"/>
    <mergeCell ref="J3:P3"/>
  </mergeCells>
  <pageMargins left="0.7" right="0.7" top="0.75" bottom="0.75" header="0.3" footer="0.3"/>
  <pageSetup scale="78" fitToHeight="0" orientation="landscape"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8D75F-1541-4074-8364-FB10923D0CB2}">
  <sheetPr>
    <pageSetUpPr fitToPage="1"/>
  </sheetPr>
  <dimension ref="A1:Y17"/>
  <sheetViews>
    <sheetView tabSelected="1" zoomScale="80" zoomScaleNormal="80" workbookViewId="0">
      <selection activeCell="G25" sqref="G25"/>
    </sheetView>
  </sheetViews>
  <sheetFormatPr defaultColWidth="8.77734375" defaultRowHeight="14.4"/>
  <cols>
    <col min="1" max="1" width="32.77734375" style="3" customWidth="1"/>
    <col min="2" max="2" width="2.21875" style="3" customWidth="1"/>
    <col min="3" max="3" width="9.21875" style="3" customWidth="1"/>
    <col min="4" max="4" width="2.5546875" style="3" customWidth="1"/>
    <col min="5" max="5" width="8.21875" style="3" customWidth="1"/>
    <col min="6" max="6" width="2.77734375" style="3" customWidth="1"/>
    <col min="7" max="7" width="10.21875" style="3" bestFit="1" customWidth="1"/>
    <col min="8" max="8" width="2.21875" style="3" customWidth="1"/>
    <col min="9" max="9" width="12.21875" style="3" customWidth="1"/>
    <col min="10" max="10" width="3.44140625" style="3" customWidth="1"/>
    <col min="11" max="11" width="11.77734375" style="3" bestFit="1" customWidth="1"/>
    <col min="12" max="12" width="2.21875" style="3" customWidth="1"/>
    <col min="13" max="13" width="10.21875" style="3" bestFit="1" customWidth="1"/>
    <col min="14" max="14" width="2.21875" style="3" customWidth="1"/>
    <col min="15" max="15" width="10.5546875" style="3" customWidth="1"/>
    <col min="16" max="16" width="3.77734375" style="3" customWidth="1"/>
    <col min="17" max="17" width="10.5546875" style="3" customWidth="1"/>
    <col min="18" max="18" width="3.77734375" style="3" customWidth="1"/>
    <col min="19" max="19" width="8.77734375" style="3"/>
    <col min="20" max="20" width="3.77734375" style="3" customWidth="1"/>
    <col min="21" max="21" width="8.77734375" style="3"/>
    <col min="22" max="22" width="3.77734375" style="3" customWidth="1"/>
    <col min="23" max="23" width="9.21875" style="3" customWidth="1"/>
    <col min="24" max="24" width="3.77734375" style="3" customWidth="1"/>
    <col min="25" max="25" width="9.21875" style="3" customWidth="1"/>
    <col min="26" max="16384" width="8.77734375" style="3"/>
  </cols>
  <sheetData>
    <row r="1" spans="1:25" ht="29.55" customHeight="1">
      <c r="A1" s="27" t="s">
        <v>72</v>
      </c>
      <c r="B1" s="27"/>
      <c r="C1" s="27"/>
      <c r="D1" s="27"/>
    </row>
    <row r="2" spans="1:25" ht="28.8">
      <c r="A2" s="73" t="s">
        <v>179</v>
      </c>
    </row>
    <row r="3" spans="1:25" ht="15" thickBot="1">
      <c r="A3" s="179"/>
      <c r="B3" s="179"/>
      <c r="C3" s="179"/>
      <c r="D3" s="179"/>
      <c r="E3" s="179"/>
      <c r="F3" s="179"/>
      <c r="G3" s="179"/>
      <c r="H3" s="179"/>
      <c r="I3" s="179"/>
      <c r="J3" s="179"/>
      <c r="K3" s="179"/>
      <c r="L3" s="179"/>
      <c r="M3" s="179"/>
    </row>
    <row r="4" spans="1:25" ht="15" thickBot="1">
      <c r="C4" s="165" t="s">
        <v>176</v>
      </c>
      <c r="D4" s="166"/>
      <c r="E4" s="166"/>
      <c r="F4" s="166"/>
      <c r="G4" s="166"/>
      <c r="H4" s="166"/>
      <c r="I4" s="167"/>
      <c r="J4" s="57"/>
      <c r="K4" s="165" t="s">
        <v>177</v>
      </c>
      <c r="L4" s="166"/>
      <c r="M4" s="166"/>
      <c r="N4" s="166"/>
      <c r="O4" s="166"/>
      <c r="P4" s="166"/>
      <c r="Q4" s="167"/>
      <c r="R4" s="28"/>
      <c r="S4" s="165" t="s">
        <v>178</v>
      </c>
      <c r="T4" s="166"/>
      <c r="U4" s="166"/>
      <c r="V4" s="166"/>
      <c r="W4" s="166"/>
      <c r="X4" s="166"/>
      <c r="Y4" s="167"/>
    </row>
    <row r="5" spans="1:25" ht="15.6">
      <c r="C5" s="114" t="s">
        <v>117</v>
      </c>
      <c r="E5" s="114" t="s">
        <v>118</v>
      </c>
      <c r="F5" s="28" t="s">
        <v>12</v>
      </c>
      <c r="G5" s="114" t="s">
        <v>119</v>
      </c>
      <c r="H5" s="28"/>
      <c r="I5" s="114" t="s">
        <v>120</v>
      </c>
      <c r="J5" s="57"/>
      <c r="K5" s="114" t="s">
        <v>117</v>
      </c>
      <c r="M5" s="114" t="s">
        <v>118</v>
      </c>
      <c r="N5" s="28" t="s">
        <v>12</v>
      </c>
      <c r="O5" s="114" t="s">
        <v>119</v>
      </c>
      <c r="P5" s="28"/>
      <c r="Q5" s="114" t="s">
        <v>120</v>
      </c>
      <c r="R5" s="28"/>
      <c r="S5" s="113" t="s">
        <v>215</v>
      </c>
      <c r="U5" s="113" t="s">
        <v>219</v>
      </c>
      <c r="V5" s="28"/>
      <c r="W5" s="113" t="s">
        <v>119</v>
      </c>
      <c r="Y5" s="113" t="s">
        <v>120</v>
      </c>
    </row>
    <row r="6" spans="1:25" ht="43.05" customHeight="1">
      <c r="A6" s="5" t="s">
        <v>143</v>
      </c>
      <c r="C6" s="60"/>
      <c r="E6" s="60"/>
      <c r="F6" s="28"/>
      <c r="G6" s="60"/>
      <c r="H6" s="28"/>
      <c r="I6" s="60"/>
      <c r="J6" s="60"/>
      <c r="K6" s="60"/>
      <c r="L6" s="28"/>
      <c r="M6" s="61"/>
      <c r="N6" s="28"/>
      <c r="O6" s="61"/>
      <c r="P6" s="28"/>
      <c r="Q6" s="61"/>
      <c r="R6" s="28"/>
      <c r="S6" s="15"/>
      <c r="T6" s="28"/>
      <c r="U6" s="60"/>
      <c r="V6" s="28"/>
      <c r="W6" s="15"/>
      <c r="Y6" s="15"/>
    </row>
    <row r="7" spans="1:25" ht="29.55" customHeight="1">
      <c r="A7" s="2" t="s">
        <v>86</v>
      </c>
      <c r="C7" s="59">
        <v>58560</v>
      </c>
      <c r="D7" s="80"/>
      <c r="E7" s="59">
        <v>17600</v>
      </c>
      <c r="F7" s="142"/>
      <c r="G7" s="59">
        <v>8773</v>
      </c>
      <c r="H7" s="142"/>
      <c r="I7" s="59">
        <v>62208</v>
      </c>
      <c r="J7" s="59"/>
      <c r="K7" s="59">
        <v>34167</v>
      </c>
      <c r="L7" s="142"/>
      <c r="M7" s="143">
        <v>-252395</v>
      </c>
      <c r="N7" s="142"/>
      <c r="O7" s="143">
        <v>11132</v>
      </c>
      <c r="P7" s="142"/>
      <c r="Q7" s="143">
        <v>64641</v>
      </c>
      <c r="R7" s="142"/>
      <c r="S7" s="59">
        <v>37008</v>
      </c>
      <c r="T7" s="80"/>
      <c r="U7" s="59">
        <v>23841</v>
      </c>
      <c r="V7" s="142"/>
      <c r="W7" s="59">
        <v>73716</v>
      </c>
      <c r="Y7" s="59">
        <v>85871</v>
      </c>
    </row>
    <row r="8" spans="1:25">
      <c r="A8" s="2" t="s">
        <v>144</v>
      </c>
      <c r="C8" s="59">
        <v>0</v>
      </c>
      <c r="D8" s="80"/>
      <c r="E8" s="59">
        <v>5890</v>
      </c>
      <c r="F8" s="142"/>
      <c r="G8" s="59">
        <v>18757</v>
      </c>
      <c r="H8" s="142"/>
      <c r="I8" s="59">
        <v>16322</v>
      </c>
      <c r="J8" s="59"/>
      <c r="K8" s="59">
        <v>15738</v>
      </c>
      <c r="L8" s="142"/>
      <c r="M8" s="143">
        <v>11653</v>
      </c>
      <c r="N8" s="142"/>
      <c r="O8" s="143">
        <v>6610</v>
      </c>
      <c r="P8" s="142"/>
      <c r="Q8" s="143">
        <v>5567</v>
      </c>
      <c r="R8" s="142"/>
      <c r="S8" s="59">
        <v>3763</v>
      </c>
      <c r="T8" s="80"/>
      <c r="U8" s="59">
        <v>3160</v>
      </c>
      <c r="V8" s="142"/>
      <c r="W8" s="59">
        <v>2991</v>
      </c>
      <c r="Y8" s="59">
        <v>2561</v>
      </c>
    </row>
    <row r="9" spans="1:25">
      <c r="A9" s="2" t="s">
        <v>47</v>
      </c>
      <c r="C9" s="59">
        <v>410</v>
      </c>
      <c r="D9" s="80"/>
      <c r="E9" s="59">
        <v>73</v>
      </c>
      <c r="F9" s="142"/>
      <c r="G9" s="59">
        <v>-24</v>
      </c>
      <c r="H9" s="142"/>
      <c r="I9" s="59">
        <v>1304</v>
      </c>
      <c r="J9" s="59"/>
      <c r="K9" s="59">
        <v>115</v>
      </c>
      <c r="L9" s="142"/>
      <c r="M9" s="143">
        <v>779</v>
      </c>
      <c r="N9" s="142"/>
      <c r="O9" s="143">
        <v>199</v>
      </c>
      <c r="P9" s="142"/>
      <c r="Q9" s="143">
        <v>-1</v>
      </c>
      <c r="R9" s="142"/>
      <c r="S9" s="59">
        <v>-21</v>
      </c>
      <c r="T9" s="80"/>
      <c r="U9" s="59">
        <v>46</v>
      </c>
      <c r="V9" s="142"/>
      <c r="W9" s="59">
        <v>-2</v>
      </c>
      <c r="Y9" s="59">
        <v>17</v>
      </c>
    </row>
    <row r="10" spans="1:25">
      <c r="A10" s="53" t="s">
        <v>145</v>
      </c>
      <c r="C10" s="59">
        <v>-1559</v>
      </c>
      <c r="D10" s="80"/>
      <c r="E10" s="59">
        <v>-1702</v>
      </c>
      <c r="F10" s="142"/>
      <c r="G10" s="59">
        <v>-1605</v>
      </c>
      <c r="H10" s="142"/>
      <c r="I10" s="59">
        <v>-2511</v>
      </c>
      <c r="J10" s="59"/>
      <c r="K10" s="59">
        <v>-4151</v>
      </c>
      <c r="L10" s="142"/>
      <c r="M10" s="143">
        <v>-5607</v>
      </c>
      <c r="N10" s="142"/>
      <c r="O10" s="143">
        <v>-5385</v>
      </c>
      <c r="P10" s="142"/>
      <c r="Q10" s="143">
        <v>-4578</v>
      </c>
      <c r="R10" s="142"/>
      <c r="S10" s="59">
        <v>-4418</v>
      </c>
      <c r="T10" s="80"/>
      <c r="U10" s="59">
        <v>-1982</v>
      </c>
      <c r="V10" s="142"/>
      <c r="W10" s="59">
        <v>-2468</v>
      </c>
      <c r="Y10" s="59">
        <v>-5208</v>
      </c>
    </row>
    <row r="11" spans="1:25" ht="27.6" customHeight="1">
      <c r="A11" s="2" t="s">
        <v>128</v>
      </c>
      <c r="C11" s="59">
        <v>1333</v>
      </c>
      <c r="D11" s="80"/>
      <c r="E11" s="59">
        <v>3939</v>
      </c>
      <c r="F11" s="142"/>
      <c r="G11" s="59">
        <v>4821</v>
      </c>
      <c r="H11" s="142"/>
      <c r="I11" s="59">
        <v>2450</v>
      </c>
      <c r="J11" s="59"/>
      <c r="K11" s="59">
        <v>3864</v>
      </c>
      <c r="L11" s="142"/>
      <c r="M11" s="143">
        <v>14090</v>
      </c>
      <c r="N11" s="142"/>
      <c r="O11" s="143">
        <v>2384</v>
      </c>
      <c r="P11" s="142"/>
      <c r="Q11" s="143">
        <v>1281</v>
      </c>
      <c r="R11" s="142"/>
      <c r="S11" s="180">
        <v>1559</v>
      </c>
      <c r="T11" s="181"/>
      <c r="U11" s="180">
        <v>1339</v>
      </c>
      <c r="V11" s="142"/>
      <c r="W11" s="59">
        <v>500</v>
      </c>
      <c r="Y11" s="59">
        <v>-42</v>
      </c>
    </row>
    <row r="12" spans="1:25">
      <c r="A12" s="53" t="s">
        <v>186</v>
      </c>
      <c r="C12" s="59">
        <v>0</v>
      </c>
      <c r="D12" s="80"/>
      <c r="E12" s="59">
        <v>0</v>
      </c>
      <c r="F12" s="142"/>
      <c r="G12" s="59">
        <v>0</v>
      </c>
      <c r="H12" s="142"/>
      <c r="I12" s="59">
        <v>0</v>
      </c>
      <c r="J12" s="59"/>
      <c r="K12" s="59">
        <v>0</v>
      </c>
      <c r="L12" s="142"/>
      <c r="M12" s="143">
        <v>261552</v>
      </c>
      <c r="N12" s="142"/>
      <c r="O12" s="143">
        <v>0</v>
      </c>
      <c r="P12" s="142"/>
      <c r="Q12" s="143">
        <v>-2216</v>
      </c>
      <c r="R12" s="142"/>
      <c r="S12" s="59">
        <v>7510</v>
      </c>
      <c r="T12" s="80"/>
      <c r="U12" s="59">
        <v>7390</v>
      </c>
      <c r="V12" s="142"/>
      <c r="W12" s="59">
        <v>0</v>
      </c>
      <c r="Y12" s="59">
        <v>3043</v>
      </c>
    </row>
    <row r="13" spans="1:25">
      <c r="A13" s="2" t="s">
        <v>146</v>
      </c>
      <c r="C13" s="141">
        <v>58744</v>
      </c>
      <c r="D13" s="80"/>
      <c r="E13" s="141">
        <v>25800</v>
      </c>
      <c r="F13" s="142"/>
      <c r="G13" s="141">
        <v>30722</v>
      </c>
      <c r="H13" s="142"/>
      <c r="I13" s="141">
        <v>79773</v>
      </c>
      <c r="J13" s="143"/>
      <c r="K13" s="141">
        <v>49733</v>
      </c>
      <c r="L13" s="142"/>
      <c r="M13" s="141">
        <v>30072</v>
      </c>
      <c r="N13" s="142"/>
      <c r="O13" s="141">
        <v>14940</v>
      </c>
      <c r="P13" s="142"/>
      <c r="Q13" s="141">
        <v>64694</v>
      </c>
      <c r="R13" s="142"/>
      <c r="S13" s="141">
        <f>SUM(S7:S12)</f>
        <v>45401</v>
      </c>
      <c r="T13" s="80"/>
      <c r="U13" s="141">
        <f>SUM(U7:U12)</f>
        <v>33794</v>
      </c>
      <c r="V13" s="142"/>
      <c r="W13" s="141">
        <v>74737</v>
      </c>
      <c r="Y13" s="141">
        <f>SUM(Y7:Y12)</f>
        <v>86242</v>
      </c>
    </row>
    <row r="14" spans="1:25">
      <c r="A14" s="2" t="s">
        <v>147</v>
      </c>
      <c r="C14" s="59">
        <v>0</v>
      </c>
      <c r="D14" s="80"/>
      <c r="E14" s="59">
        <v>-1473</v>
      </c>
      <c r="F14" s="142"/>
      <c r="G14" s="59">
        <v>-4689</v>
      </c>
      <c r="H14" s="142"/>
      <c r="I14" s="59">
        <v>-4081</v>
      </c>
      <c r="J14" s="59"/>
      <c r="K14" s="59">
        <v>-3935</v>
      </c>
      <c r="L14" s="142"/>
      <c r="M14" s="59">
        <v>-2913</v>
      </c>
      <c r="N14" s="142"/>
      <c r="O14" s="59">
        <v>-1653</v>
      </c>
      <c r="P14" s="142"/>
      <c r="Q14" s="59">
        <v>-1392</v>
      </c>
      <c r="R14" s="142"/>
      <c r="S14" s="59">
        <v>-941</v>
      </c>
      <c r="T14" s="80"/>
      <c r="U14" s="59">
        <v>-790</v>
      </c>
      <c r="V14" s="142"/>
      <c r="W14" s="59">
        <v>-748</v>
      </c>
      <c r="Y14" s="59">
        <v>-640</v>
      </c>
    </row>
    <row r="15" spans="1:25" ht="15" thickBot="1">
      <c r="A15" s="96" t="s">
        <v>148</v>
      </c>
      <c r="B15" s="145"/>
      <c r="C15" s="146">
        <v>58744</v>
      </c>
      <c r="D15" s="147"/>
      <c r="E15" s="146">
        <v>24327</v>
      </c>
      <c r="F15" s="148"/>
      <c r="G15" s="146">
        <v>26033</v>
      </c>
      <c r="H15" s="148"/>
      <c r="I15" s="146">
        <v>75692</v>
      </c>
      <c r="J15" s="109"/>
      <c r="K15" s="146">
        <v>45798</v>
      </c>
      <c r="L15" s="148"/>
      <c r="M15" s="146">
        <v>27159</v>
      </c>
      <c r="N15" s="148"/>
      <c r="O15" s="146">
        <v>13287</v>
      </c>
      <c r="P15" s="148"/>
      <c r="Q15" s="146">
        <v>63302</v>
      </c>
      <c r="R15" s="148"/>
      <c r="S15" s="146">
        <f>SUM(S13:S14)</f>
        <v>44460</v>
      </c>
      <c r="T15" s="147"/>
      <c r="U15" s="146">
        <f>SUM(U13:U14)</f>
        <v>33004</v>
      </c>
      <c r="V15" s="148"/>
      <c r="W15" s="146">
        <v>73989</v>
      </c>
      <c r="X15" s="148"/>
      <c r="Y15" s="146">
        <f>SUM(Y13:Y14)</f>
        <v>85602</v>
      </c>
    </row>
    <row r="16" spans="1:25" ht="15" thickTop="1">
      <c r="C16" s="28"/>
      <c r="E16" s="28"/>
      <c r="F16" s="28"/>
      <c r="G16" s="28"/>
      <c r="H16" s="28"/>
      <c r="I16" s="28"/>
      <c r="J16" s="28"/>
      <c r="K16" s="28"/>
      <c r="L16" s="28"/>
      <c r="M16" s="28"/>
      <c r="N16" s="28"/>
      <c r="O16" s="28"/>
      <c r="P16" s="28"/>
      <c r="Q16" s="28"/>
      <c r="R16" s="28"/>
      <c r="S16" s="28"/>
      <c r="T16" s="28"/>
      <c r="U16" s="28"/>
    </row>
    <row r="17" spans="1:21" ht="15" customHeight="1">
      <c r="A17" s="172" t="s">
        <v>202</v>
      </c>
      <c r="B17" s="172"/>
      <c r="C17" s="172"/>
      <c r="D17" s="172"/>
      <c r="E17" s="172"/>
      <c r="F17" s="172"/>
      <c r="G17" s="172"/>
      <c r="H17" s="172"/>
      <c r="I17" s="172"/>
      <c r="J17" s="172"/>
      <c r="K17" s="172"/>
      <c r="L17" s="172"/>
      <c r="M17" s="172"/>
      <c r="N17" s="172"/>
      <c r="O17" s="172"/>
      <c r="P17" s="172"/>
      <c r="Q17" s="172"/>
      <c r="R17" s="172"/>
      <c r="S17" s="172"/>
      <c r="T17" s="172"/>
      <c r="U17" s="182"/>
    </row>
  </sheetData>
  <mergeCells count="5">
    <mergeCell ref="A17:T17"/>
    <mergeCell ref="K4:Q4"/>
    <mergeCell ref="C4:I4"/>
    <mergeCell ref="A3:M3"/>
    <mergeCell ref="S4:Y4"/>
  </mergeCells>
  <pageMargins left="0.7" right="0.7" top="0.75" bottom="0.75" header="0.3" footer="0.3"/>
  <pageSetup scale="64" fitToHeight="0" orientation="landscape"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E316A909AF3049B005A5A12086ABA4" ma:contentTypeVersion="11" ma:contentTypeDescription="Create a new document." ma:contentTypeScope="" ma:versionID="d0be4890f35180b209b21d781c266137">
  <xsd:schema xmlns:xsd="http://www.w3.org/2001/XMLSchema" xmlns:xs="http://www.w3.org/2001/XMLSchema" xmlns:p="http://schemas.microsoft.com/office/2006/metadata/properties" xmlns:ns2="fe18d954-129f-4393-b4f1-ece6a523feba" xmlns:ns3="ce22de18-be83-42cf-9a69-a679ae03c975" targetNamespace="http://schemas.microsoft.com/office/2006/metadata/properties" ma:root="true" ma:fieldsID="055e939574d7b2fe55ccef46a4b58cbd" ns2:_="" ns3:_="">
    <xsd:import namespace="fe18d954-129f-4393-b4f1-ece6a523feba"/>
    <xsd:import namespace="ce22de18-be83-42cf-9a69-a679ae03c97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Folder_x0023_"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8d954-129f-4393-b4f1-ece6a523fe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22de18-be83-42cf-9a69-a679ae03c97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lder_x0023_" ma:index="14" nillable="true" ma:displayName="Folder #" ma:format="Dropdown" ma:internalName="Folder_x0023_" ma:percentage="FALSE">
      <xsd:simpleType>
        <xsd:restriction base="dms:Number"/>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lder_x0023_ xmlns="ce22de18-be83-42cf-9a69-a679ae03c97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4553C2-130F-4BDB-A190-0486A26745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8d954-129f-4393-b4f1-ece6a523feba"/>
    <ds:schemaRef ds:uri="ce22de18-be83-42cf-9a69-a679ae03c9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A5B21D-9295-476C-9CC2-EA810197405F}">
  <ds:schemaRefs>
    <ds:schemaRef ds:uri="fe18d954-129f-4393-b4f1-ece6a523feba"/>
    <ds:schemaRef ds:uri="ce22de18-be83-42cf-9a69-a679ae03c975"/>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E6C077D-E76F-488D-A9CE-9BE910A3F1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Disclosures</vt:lpstr>
      <vt:lpstr>GAAP Income Statement</vt:lpstr>
      <vt:lpstr>Balance Sheet</vt:lpstr>
      <vt:lpstr>Cash Flows</vt:lpstr>
      <vt:lpstr>Non GAAP Tables</vt:lpstr>
      <vt:lpstr>Adj. EBITDA</vt:lpstr>
      <vt:lpstr>Leverage Ratio</vt:lpstr>
      <vt:lpstr>uFCF</vt:lpstr>
      <vt:lpstr>'Balance Sheet'!Balance_Sheet_Export1</vt:lpstr>
      <vt:lpstr>'Balance Sheet'!Balance_Sheet_Export1_Header</vt:lpstr>
      <vt:lpstr>'Balance Sheet'!Balance_Sheet_Export1_Header_CenterLabel1</vt:lpstr>
      <vt:lpstr>'Balance Sheet'!Balance_Sheet_Export1_Header_CenterLabel2</vt:lpstr>
      <vt:lpstr>'Balance Sheet'!Balance_Sheet_Export1_Header_LeftLabel1</vt:lpstr>
      <vt:lpstr>'Balance Sheet'!Balance_Sheet_Export1_Header_LeftLabel2</vt:lpstr>
      <vt:lpstr>'Balance Sheet'!Balance_Sheet_Export1_Header_Title</vt:lpstr>
      <vt:lpstr>'Balance Sheet'!Balance_Sheet_Export1_Main</vt:lpstr>
      <vt:lpstr>'GAAP Income Statement'!GAAP_Income_Statement_Export1</vt:lpstr>
      <vt:lpstr>'GAAP Income Statement'!GAAP_Income_Statement_Export1_Header</vt:lpstr>
      <vt:lpstr>'GAAP Income Statement'!GAAP_Income_Statement_Export1_Header_CenterLabel1</vt:lpstr>
      <vt:lpstr>'GAAP Income Statement'!GAAP_Income_Statement_Export1_Header_CenterLabel2</vt:lpstr>
      <vt:lpstr>'GAAP Income Statement'!GAAP_Income_Statement_Export1_Header_LeftLabel1</vt:lpstr>
      <vt:lpstr>'GAAP Income Statement'!GAAP_Income_Statement_Export1_Header_LeftLabel2</vt:lpstr>
      <vt:lpstr>'GAAP Income Statement'!GAAP_Income_Statement_Export1_Header_Title</vt:lpstr>
      <vt:lpstr>'GAAP Income Statement'!GAAP_Income_Statement_Export1_Main</vt:lpstr>
      <vt:lpstr>Disclosures!Print_Area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sgdynatrac</dc:creator>
  <cp:lastModifiedBy>Faris, Noelle</cp:lastModifiedBy>
  <cp:lastPrinted>2021-01-26T17:33:15Z</cp:lastPrinted>
  <dcterms:created xsi:type="dcterms:W3CDTF">2020-09-28T14:48:01Z</dcterms:created>
  <dcterms:modified xsi:type="dcterms:W3CDTF">2021-07-25T18:25:34Z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0x01010098E316A909AF3049B005A5A12086ABA4</vt:lpwstr>
  </property>
  <property fmtid="{D5CDD505-2E9C-101B-9397-08002B2CF9AE}" pid="3" name="Order">
    <vt:r8>750300</vt:r8>
  </property>
</Properties>
</file>